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ry Sheet" sheetId="1" r:id="rId4"/>
  </sheets>
  <definedNames>
    <definedName name="_xlnm.Print_Titles" localSheetId="0">'Salary Sheet'!$4:$4</definedName>
    <definedName name="_xlnm.Print_Area" localSheetId="0">'Salary Sheet'!$A$1:$U$60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<sst xmlns="http://schemas.openxmlformats.org/spreadsheetml/2006/main" uniqueCount="45">
  <si>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ABC Traders Pvt Ltd — Salary sheet</t>
  </si>
  <si>
    <t>Month</t>
  </si>
  <si>
    <t>October 2026</t>
  </si>
  <si>
    <t>Days in month</t>
  </si>
  <si>
    <t>ESI applies to this company?</t>
  </si>
  <si>
    <t>Yes</t>
  </si>
  <si>
    <t>S.No</t>
  </si>
  <si>
    <t>Employee name</t>
  </si>
  <si>
    <t>Designation</t>
  </si>
  <si>
    <t>Paid days</t>
  </si>
  <si>
    <t>Basic (full month)</t>
  </si>
  <si>
    <t>HRA (full month)</t>
  </si>
  <si>
    <t>Other allowance (full month)</t>
  </si>
  <si>
    <t>Gross (full month)</t>
  </si>
  <si>
    <t>Earned basic</t>
  </si>
  <si>
    <t>Earned gross</t>
  </si>
  <si>
    <t>Overtime</t>
  </si>
  <si>
    <t>Total earnings</t>
  </si>
  <si>
    <t>PF applies?</t>
  </si>
  <si>
    <t>PF (12%)</t>
  </si>
  <si>
    <t>ESI (0.75%)</t>
  </si>
  <si>
    <t>PT</t>
  </si>
  <si>
    <t>TDS</t>
  </si>
  <si>
    <t>Advance</t>
  </si>
  <si>
    <t>Total deductions</t>
  </si>
  <si>
    <t>Net pay</t>
  </si>
  <si>
    <t>Signature</t>
  </si>
  <si>
    <t>Rahul Singh</t>
  </si>
  <si>
    <t>Store assistant</t>
  </si>
  <si>
    <t>Priya Sharma</t>
  </si>
  <si>
    <t>Accountant</t>
  </si>
  <si>
    <t>Anil Verma</t>
  </si>
  <si>
    <t>Driver</t>
  </si>
  <si>
    <t>Sunita Devi</t>
  </si>
  <si>
    <t>Helper</t>
  </si>
  <si>
    <t>No</t>
  </si>
  <si>
    <t>Mohammed Irfan</t>
  </si>
  <si>
    <t>Supervisor</t>
  </si>
  <si>
    <t>Kavita Patil</t>
  </si>
  <si>
    <t>Sales executive</t>
  </si>
  <si>
    <t>Total</t>
  </si>
  <si>
    <t>How to use: type in the yellow cells. White cells work out by themselves. Delete the sample rows and add your own staff (up to 50 rows).</t>
  </si>
  <si>
    <t>Earned pay = full month pay × paid days ÷ days in month. PF = 12% of earned basic, with basic capped at ₹15,000.</t>
  </si>
  <si>
    <t>ESI = 0.75% of total earnings, only when the full monthly gross is ₹21,000 or less. Type PT as per your state, and TDS if any.</t>
  </si>
  <si>
    <t>Made with the free salary sheet format from bizlumoai.com — BizlumoAI can make this sheet and every payslip for you each month.</t>
  </si>
</sst>
</file>

<file path=xl/styles.xml><?xml version="1.0" encoding="utf-8"?>
<styleSheet xmlns="http://schemas.openxmlformats.org/spreadsheetml/2006/main" xml:space="preserve">
  <numFmts count="1">
    <numFmt numFmtId="164" formatCode="[&gt;=10000000]##\,##\,##\,##0;[&gt;=100000]##\,##\,##0;#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000000"/>
      </patternFill>
    </fill>
    <fill>
      <patternFill patternType="solid">
        <fgColor rgb="FFE8EEF7"/>
        <bgColor rgb="FF000000"/>
      </patternFill>
    </fill>
  </fills>
  <borders count="10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thin">
        <color rgb="FF9AA5B1"/>
      </bottom>
      <diagonal/>
    </border>
    <border>
      <left style="medium">
        <color rgb="FF334155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thin">
        <color rgb="FF9AA5B1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medium">
        <color rgb="FF334155"/>
      </bottom>
      <diagonal/>
    </border>
    <border>
      <left style="thin">
        <color rgb="FF9AA5B1"/>
      </left>
      <right style="medium">
        <color rgb="FF334155"/>
      </right>
      <top style="medium">
        <color rgb="FF334155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thin">
        <color rgb="FF9AA5B1"/>
      </bottom>
      <diagonal/>
    </border>
    <border>
      <left style="thin">
        <color rgb="FF9AA5B1"/>
      </left>
      <right style="medium">
        <color rgb="FF334155"/>
      </right>
      <top style="thin">
        <color rgb="FF9AA5B1"/>
      </top>
      <bottom style="medium">
        <color rgb="FF334155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/>
    <xf xfId="0" fontId="1" numFmtId="0" fillId="3" borderId="4" applyFont="1" applyNumberFormat="0" applyFill="1" applyBorder="1" applyAlignment="0"/>
    <xf xfId="0" fontId="1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0" fillId="3" borderId="6" applyFont="1" applyNumberFormat="0" applyFill="1" applyBorder="1" applyAlignment="0"/>
    <xf xfId="0" fontId="1" numFmtId="0" fillId="3" borderId="7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0"/>
    <xf xfId="0" fontId="1" numFmtId="0" fillId="3" borderId="9" applyFont="1" applyNumberFormat="0" applyFill="1" applyBorder="1" applyAlignment="0"/>
    <xf xfId="0" fontId="0" numFmtId="164" fillId="2" borderId="1" applyFont="0" applyNumberFormat="1" applyFill="1" applyBorder="1" applyAlignment="0"/>
    <xf xfId="0" fontId="1" numFmtId="164" fillId="3" borderId="6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" fillId="2" borderId="1" applyFont="0" applyNumberFormat="1" applyFill="1" applyBorder="1" applyAlignment="0"/>
    <xf xfId="0" fontId="0" numFmtId="164" fillId="2" borderId="1" applyFont="0" applyNumberFormat="1" applyFill="1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60"/>
  <sheetViews>
    <sheetView tabSelected="1" workbookViewId="0" showGridLines="true" showRowColHeaders="1">
      <pane xSplit="2" ySplit="4" activePane="bottomRight" state="frozen" topLeftCell="C5"/>
      <selection pane="bottomRight" activeCell="B5" sqref="B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16" customWidth="true" style="0"/>
    <col min="4" max="4" width="9" customWidth="true" style="0"/>
    <col min="5" max="5" width="12" customWidth="true" style="0"/>
    <col min="6" max="6" width="12" customWidth="true" style="0"/>
    <col min="7" max="7" width="13" customWidth="true" style="0"/>
    <col min="8" max="8" width="12" customWidth="true" style="0"/>
    <col min="9" max="9" width="11" customWidth="true" style="0"/>
    <col min="10" max="10" width="11" customWidth="true" style="0"/>
    <col min="11" max="11" width="10" customWidth="true" style="0"/>
    <col min="12" max="12" width="12" customWidth="true" style="0"/>
    <col min="13" max="13" width="9" customWidth="true" style="0"/>
    <col min="14" max="14" width="10" customWidth="true" style="0"/>
    <col min="15" max="15" width="10" customWidth="true" style="0"/>
    <col min="16" max="16" width="8" customWidth="true" style="0"/>
    <col min="17" max="17" width="8" customWidth="true" style="0"/>
    <col min="18" max="18" width="10" customWidth="true" style="0"/>
    <col min="19" max="19" width="12" customWidth="true" style="0"/>
    <col min="20" max="20" width="12" customWidth="true" style="0"/>
    <col min="21" max="21" width="16" customWidth="true" style="0"/>
  </cols>
  <sheetData>
    <row r="1" spans="1:21">
      <c r="A1" s="3" t="s">
        <v>0</v>
      </c>
    </row>
    <row r="2" spans="1:21">
      <c r="A2" s="1" t="s">
        <v>1</v>
      </c>
      <c r="B2" s="2" t="s">
        <v>2</v>
      </c>
      <c r="C2" s="1"/>
      <c r="D2" s="1" t="s">
        <v>3</v>
      </c>
      <c r="E2" s="1"/>
      <c r="F2" s="2">
        <v>31</v>
      </c>
      <c r="G2" s="1" t="s">
        <v>4</v>
      </c>
      <c r="H2" s="1"/>
      <c r="I2" s="1"/>
      <c r="J2" s="2" t="s">
        <v>5</v>
      </c>
    </row>
    <row r="4" spans="1:21" customHeight="1" ht="48">
      <c r="A4" s="5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24</v>
      </c>
      <c r="T4" s="8" t="s">
        <v>25</v>
      </c>
      <c r="U4" s="10" t="s">
        <v>26</v>
      </c>
    </row>
    <row r="5" spans="1:21">
      <c r="A5" s="6">
        <f>IF(B5="","",ROW()-4)</f>
        <v>1</v>
      </c>
      <c r="B5" s="4" t="s">
        <v>27</v>
      </c>
      <c r="C5" s="4" t="s">
        <v>28</v>
      </c>
      <c r="D5" s="16">
        <v>30</v>
      </c>
      <c r="E5" s="13">
        <v>12000</v>
      </c>
      <c r="F5" s="13">
        <v>4800</v>
      </c>
      <c r="G5" s="13">
        <v>3200</v>
      </c>
      <c r="H5" s="15">
        <f>IF($B5="","",E5+F5+G5)</f>
        <v>20000</v>
      </c>
      <c r="I5" s="15">
        <f>IF($B5="","",ROUND(E5*D5/$F$2,0))</f>
        <v>11613</v>
      </c>
      <c r="J5" s="15">
        <f>IF($B5="","",I5+ROUND(F5*D5/$F$2,0)+ROUND(G5*D5/$F$2,0))</f>
        <v>19355</v>
      </c>
      <c r="K5" s="13">
        <v>0</v>
      </c>
      <c r="L5" s="15">
        <f>IF($B5="","",J5+K5)</f>
        <v>19355</v>
      </c>
      <c r="M5" s="17" t="s">
        <v>5</v>
      </c>
      <c r="N5" s="15">
        <f>IF($B5="","",IF(M5="Yes",ROUND(MIN(I5,15000)*12%,0),0))</f>
        <v>1394</v>
      </c>
      <c r="O5" s="15">
        <f>IF($B5="","",IF(AND($J$2="Yes",H5&lt;=21000),ROUNDUP(L5*0.75%,0),0))</f>
        <v>146</v>
      </c>
      <c r="P5" s="13">
        <v>200</v>
      </c>
      <c r="Q5" s="13">
        <v>0</v>
      </c>
      <c r="R5" s="13">
        <v>1000</v>
      </c>
      <c r="S5" s="15">
        <f>IF($B5="","",SUM(N5:R5))</f>
        <v>2740</v>
      </c>
      <c r="T5" s="15">
        <f>IF($B5="","",L5-S5)</f>
        <v>16615</v>
      </c>
      <c r="U5" s="11"/>
    </row>
    <row r="6" spans="1:21">
      <c r="A6" s="6">
        <f>IF(B6="","",ROW()-4)</f>
        <v>2</v>
      </c>
      <c r="B6" s="4" t="s">
        <v>29</v>
      </c>
      <c r="C6" s="4" t="s">
        <v>30</v>
      </c>
      <c r="D6" s="16">
        <v>31</v>
      </c>
      <c r="E6" s="13">
        <v>18000</v>
      </c>
      <c r="F6" s="13">
        <v>7200</v>
      </c>
      <c r="G6" s="13">
        <v>4800</v>
      </c>
      <c r="H6" s="15">
        <f>IF($B6="","",E6+F6+G6)</f>
        <v>30000</v>
      </c>
      <c r="I6" s="15">
        <f>IF($B6="","",ROUND(E6*D6/$F$2,0))</f>
        <v>18000</v>
      </c>
      <c r="J6" s="15">
        <f>IF($B6="","",I6+ROUND(F6*D6/$F$2,0)+ROUND(G6*D6/$F$2,0))</f>
        <v>30000</v>
      </c>
      <c r="K6" s="13">
        <v>0</v>
      </c>
      <c r="L6" s="15">
        <f>IF($B6="","",J6+K6)</f>
        <v>30000</v>
      </c>
      <c r="M6" s="17" t="s">
        <v>5</v>
      </c>
      <c r="N6" s="15">
        <f>IF($B6="","",IF(M6="Yes",ROUND(MIN(I6,15000)*12%,0),0))</f>
        <v>1800</v>
      </c>
      <c r="O6" s="15">
        <f>IF($B6="","",IF(AND($J$2="Yes",H6&lt;=21000),ROUNDUP(L6*0.75%,0),0))</f>
        <v>0</v>
      </c>
      <c r="P6" s="13">
        <v>200</v>
      </c>
      <c r="Q6" s="13">
        <v>0</v>
      </c>
      <c r="R6" s="13">
        <v>0</v>
      </c>
      <c r="S6" s="15">
        <f>IF($B6="","",SUM(N6:R6))</f>
        <v>2000</v>
      </c>
      <c r="T6" s="15">
        <f>IF($B6="","",L6-S6)</f>
        <v>28000</v>
      </c>
      <c r="U6" s="11"/>
    </row>
    <row r="7" spans="1:21">
      <c r="A7" s="6">
        <f>IF(B7="","",ROW()-4)</f>
        <v>3</v>
      </c>
      <c r="B7" s="4" t="s">
        <v>31</v>
      </c>
      <c r="C7" s="4" t="s">
        <v>32</v>
      </c>
      <c r="D7" s="16">
        <v>29</v>
      </c>
      <c r="E7" s="13">
        <v>9000</v>
      </c>
      <c r="F7" s="13">
        <v>3600</v>
      </c>
      <c r="G7" s="13">
        <v>2400</v>
      </c>
      <c r="H7" s="15">
        <f>IF($B7="","",E7+F7+G7)</f>
        <v>15000</v>
      </c>
      <c r="I7" s="15">
        <f>IF($B7="","",ROUND(E7*D7/$F$2,0))</f>
        <v>8419</v>
      </c>
      <c r="J7" s="15">
        <f>IF($B7="","",I7+ROUND(F7*D7/$F$2,0)+ROUND(G7*D7/$F$2,0))</f>
        <v>14032</v>
      </c>
      <c r="K7" s="13">
        <v>1200</v>
      </c>
      <c r="L7" s="15">
        <f>IF($B7="","",J7+K7)</f>
        <v>15232</v>
      </c>
      <c r="M7" s="17" t="s">
        <v>5</v>
      </c>
      <c r="N7" s="15">
        <f>IF($B7="","",IF(M7="Yes",ROUND(MIN(I7,15000)*12%,0),0))</f>
        <v>1010</v>
      </c>
      <c r="O7" s="15">
        <f>IF($B7="","",IF(AND($J$2="Yes",H7&lt;=21000),ROUNDUP(L7*0.75%,0),0))</f>
        <v>115</v>
      </c>
      <c r="P7" s="13">
        <v>0</v>
      </c>
      <c r="Q7" s="13">
        <v>0</v>
      </c>
      <c r="R7" s="13">
        <v>500</v>
      </c>
      <c r="S7" s="15">
        <f>IF($B7="","",SUM(N7:R7))</f>
        <v>1625</v>
      </c>
      <c r="T7" s="15">
        <f>IF($B7="","",L7-S7)</f>
        <v>13607</v>
      </c>
      <c r="U7" s="11"/>
    </row>
    <row r="8" spans="1:21">
      <c r="A8" s="6">
        <f>IF(B8="","",ROW()-4)</f>
        <v>4</v>
      </c>
      <c r="B8" s="4" t="s">
        <v>33</v>
      </c>
      <c r="C8" s="4" t="s">
        <v>34</v>
      </c>
      <c r="D8" s="16">
        <v>31</v>
      </c>
      <c r="E8" s="13">
        <v>7000</v>
      </c>
      <c r="F8" s="13">
        <v>2800</v>
      </c>
      <c r="G8" s="13">
        <v>1200</v>
      </c>
      <c r="H8" s="15">
        <f>IF($B8="","",E8+F8+G8)</f>
        <v>11000</v>
      </c>
      <c r="I8" s="15">
        <f>IF($B8="","",ROUND(E8*D8/$F$2,0))</f>
        <v>7000</v>
      </c>
      <c r="J8" s="15">
        <f>IF($B8="","",I8+ROUND(F8*D8/$F$2,0)+ROUND(G8*D8/$F$2,0))</f>
        <v>11000</v>
      </c>
      <c r="K8" s="13">
        <v>0</v>
      </c>
      <c r="L8" s="15">
        <f>IF($B8="","",J8+K8)</f>
        <v>11000</v>
      </c>
      <c r="M8" s="17" t="s">
        <v>35</v>
      </c>
      <c r="N8" s="15">
        <f>IF($B8="","",IF(M8="Yes",ROUND(MIN(I8,15000)*12%,0),0))</f>
        <v>0</v>
      </c>
      <c r="O8" s="15">
        <f>IF($B8="","",IF(AND($J$2="Yes",H8&lt;=21000),ROUNDUP(L8*0.75%,0),0))</f>
        <v>83</v>
      </c>
      <c r="P8" s="13">
        <v>0</v>
      </c>
      <c r="Q8" s="13">
        <v>0</v>
      </c>
      <c r="R8" s="13">
        <v>0</v>
      </c>
      <c r="S8" s="15">
        <f>IF($B8="","",SUM(N8:R8))</f>
        <v>83</v>
      </c>
      <c r="T8" s="15">
        <f>IF($B8="","",L8-S8)</f>
        <v>10917</v>
      </c>
      <c r="U8" s="11"/>
    </row>
    <row r="9" spans="1:21">
      <c r="A9" s="6">
        <f>IF(B9="","",ROW()-4)</f>
        <v>5</v>
      </c>
      <c r="B9" s="4" t="s">
        <v>36</v>
      </c>
      <c r="C9" s="4" t="s">
        <v>37</v>
      </c>
      <c r="D9" s="16">
        <v>31</v>
      </c>
      <c r="E9" s="13">
        <v>22000</v>
      </c>
      <c r="F9" s="13">
        <v>8800</v>
      </c>
      <c r="G9" s="13">
        <v>5200</v>
      </c>
      <c r="H9" s="15">
        <f>IF($B9="","",E9+F9+G9)</f>
        <v>36000</v>
      </c>
      <c r="I9" s="15">
        <f>IF($B9="","",ROUND(E9*D9/$F$2,0))</f>
        <v>22000</v>
      </c>
      <c r="J9" s="15">
        <f>IF($B9="","",I9+ROUND(F9*D9/$F$2,0)+ROUND(G9*D9/$F$2,0))</f>
        <v>36000</v>
      </c>
      <c r="K9" s="13">
        <v>0</v>
      </c>
      <c r="L9" s="15">
        <f>IF($B9="","",J9+K9)</f>
        <v>36000</v>
      </c>
      <c r="M9" s="17" t="s">
        <v>5</v>
      </c>
      <c r="N9" s="15">
        <f>IF($B9="","",IF(M9="Yes",ROUND(MIN(I9,15000)*12%,0),0))</f>
        <v>1800</v>
      </c>
      <c r="O9" s="15">
        <f>IF($B9="","",IF(AND($J$2="Yes",H9&lt;=21000),ROUNDUP(L9*0.75%,0),0))</f>
        <v>0</v>
      </c>
      <c r="P9" s="13">
        <v>200</v>
      </c>
      <c r="Q9" s="13">
        <v>0</v>
      </c>
      <c r="R9" s="13">
        <v>0</v>
      </c>
      <c r="S9" s="15">
        <f>IF($B9="","",SUM(N9:R9))</f>
        <v>2000</v>
      </c>
      <c r="T9" s="15">
        <f>IF($B9="","",L9-S9)</f>
        <v>34000</v>
      </c>
      <c r="U9" s="11"/>
    </row>
    <row r="10" spans="1:21">
      <c r="A10" s="6">
        <f>IF(B10="","",ROW()-4)</f>
        <v>6</v>
      </c>
      <c r="B10" s="4" t="s">
        <v>38</v>
      </c>
      <c r="C10" s="4" t="s">
        <v>39</v>
      </c>
      <c r="D10" s="16">
        <v>28</v>
      </c>
      <c r="E10" s="13">
        <v>10000</v>
      </c>
      <c r="F10" s="13">
        <v>4000</v>
      </c>
      <c r="G10" s="13">
        <v>2000</v>
      </c>
      <c r="H10" s="15">
        <f>IF($B10="","",E10+F10+G10)</f>
        <v>16000</v>
      </c>
      <c r="I10" s="15">
        <f>IF($B10="","",ROUND(E10*D10/$F$2,0))</f>
        <v>9032</v>
      </c>
      <c r="J10" s="15">
        <f>IF($B10="","",I10+ROUND(F10*D10/$F$2,0)+ROUND(G10*D10/$F$2,0))</f>
        <v>14451</v>
      </c>
      <c r="K10" s="13">
        <v>800</v>
      </c>
      <c r="L10" s="15">
        <f>IF($B10="","",J10+K10)</f>
        <v>15251</v>
      </c>
      <c r="M10" s="17" t="s">
        <v>5</v>
      </c>
      <c r="N10" s="15">
        <f>IF($B10="","",IF(M10="Yes",ROUND(MIN(I10,15000)*12%,0),0))</f>
        <v>1084</v>
      </c>
      <c r="O10" s="15">
        <f>IF($B10="","",IF(AND($J$2="Yes",H10&lt;=21000),ROUNDUP(L10*0.75%,0),0))</f>
        <v>115</v>
      </c>
      <c r="P10" s="13">
        <v>0</v>
      </c>
      <c r="Q10" s="13">
        <v>0</v>
      </c>
      <c r="R10" s="13">
        <v>0</v>
      </c>
      <c r="S10" s="15">
        <f>IF($B10="","",SUM(N10:R10))</f>
        <v>1199</v>
      </c>
      <c r="T10" s="15">
        <f>IF($B10="","",L10-S10)</f>
        <v>14052</v>
      </c>
      <c r="U10" s="11"/>
    </row>
    <row r="11" spans="1:21">
      <c r="A11" s="6" t="str">
        <f>IF(B11="","",ROW()-4)</f>
        <v/>
      </c>
      <c r="B11" s="4"/>
      <c r="C11" s="4"/>
      <c r="D11" s="16"/>
      <c r="E11" s="13"/>
      <c r="F11" s="13"/>
      <c r="G11" s="13"/>
      <c r="H11" s="15" t="str">
        <f>IF($B11="","",E11+F11+G11)</f>
        <v/>
      </c>
      <c r="I11" s="15" t="str">
        <f>IF($B11="","",ROUND(E11*D11/$F$2,0))</f>
        <v/>
      </c>
      <c r="J11" s="15" t="str">
        <f>IF($B11="","",I11+ROUND(F11*D11/$F$2,0)+ROUND(G11*D11/$F$2,0))</f>
        <v/>
      </c>
      <c r="K11" s="13"/>
      <c r="L11" s="15" t="str">
        <f>IF($B11="","",J11+K11)</f>
        <v/>
      </c>
      <c r="M11" s="17"/>
      <c r="N11" s="15" t="str">
        <f>IF($B11="","",IF(M11="Yes",ROUND(MIN(I11,15000)*12%,0),0))</f>
        <v/>
      </c>
      <c r="O11" s="15" t="str">
        <f>IF($B11="","",IF(AND($J$2="Yes",H11&lt;=21000),ROUNDUP(L11*0.75%,0),0))</f>
        <v/>
      </c>
      <c r="P11" s="13"/>
      <c r="Q11" s="13"/>
      <c r="R11" s="13"/>
      <c r="S11" s="15" t="str">
        <f>IF($B11="","",SUM(N11:R11))</f>
        <v/>
      </c>
      <c r="T11" s="15" t="str">
        <f>IF($B11="","",L11-S11)</f>
        <v/>
      </c>
      <c r="U11" s="11"/>
    </row>
    <row r="12" spans="1:21">
      <c r="A12" s="6" t="str">
        <f>IF(B12="","",ROW()-4)</f>
        <v/>
      </c>
      <c r="B12" s="4"/>
      <c r="C12" s="4"/>
      <c r="D12" s="16"/>
      <c r="E12" s="13"/>
      <c r="F12" s="13"/>
      <c r="G12" s="13"/>
      <c r="H12" s="15" t="str">
        <f>IF($B12="","",E12+F12+G12)</f>
        <v/>
      </c>
      <c r="I12" s="15" t="str">
        <f>IF($B12="","",ROUND(E12*D12/$F$2,0))</f>
        <v/>
      </c>
      <c r="J12" s="15" t="str">
        <f>IF($B12="","",I12+ROUND(F12*D12/$F$2,0)+ROUND(G12*D12/$F$2,0))</f>
        <v/>
      </c>
      <c r="K12" s="13"/>
      <c r="L12" s="15" t="str">
        <f>IF($B12="","",J12+K12)</f>
        <v/>
      </c>
      <c r="M12" s="17"/>
      <c r="N12" s="15" t="str">
        <f>IF($B12="","",IF(M12="Yes",ROUND(MIN(I12,15000)*12%,0),0))</f>
        <v/>
      </c>
      <c r="O12" s="15" t="str">
        <f>IF($B12="","",IF(AND($J$2="Yes",H12&lt;=21000),ROUNDUP(L12*0.75%,0),0))</f>
        <v/>
      </c>
      <c r="P12" s="13"/>
      <c r="Q12" s="13"/>
      <c r="R12" s="13"/>
      <c r="S12" s="15" t="str">
        <f>IF($B12="","",SUM(N12:R12))</f>
        <v/>
      </c>
      <c r="T12" s="15" t="str">
        <f>IF($B12="","",L12-S12)</f>
        <v/>
      </c>
      <c r="U12" s="11"/>
    </row>
    <row r="13" spans="1:21">
      <c r="A13" s="6" t="str">
        <f>IF(B13="","",ROW()-4)</f>
        <v/>
      </c>
      <c r="B13" s="4"/>
      <c r="C13" s="4"/>
      <c r="D13" s="16"/>
      <c r="E13" s="13"/>
      <c r="F13" s="13"/>
      <c r="G13" s="13"/>
      <c r="H13" s="15" t="str">
        <f>IF($B13="","",E13+F13+G13)</f>
        <v/>
      </c>
      <c r="I13" s="15" t="str">
        <f>IF($B13="","",ROUND(E13*D13/$F$2,0))</f>
        <v/>
      </c>
      <c r="J13" s="15" t="str">
        <f>IF($B13="","",I13+ROUND(F13*D13/$F$2,0)+ROUND(G13*D13/$F$2,0))</f>
        <v/>
      </c>
      <c r="K13" s="13"/>
      <c r="L13" s="15" t="str">
        <f>IF($B13="","",J13+K13)</f>
        <v/>
      </c>
      <c r="M13" s="17"/>
      <c r="N13" s="15" t="str">
        <f>IF($B13="","",IF(M13="Yes",ROUND(MIN(I13,15000)*12%,0),0))</f>
        <v/>
      </c>
      <c r="O13" s="15" t="str">
        <f>IF($B13="","",IF(AND($J$2="Yes",H13&lt;=21000),ROUNDUP(L13*0.75%,0),0))</f>
        <v/>
      </c>
      <c r="P13" s="13"/>
      <c r="Q13" s="13"/>
      <c r="R13" s="13"/>
      <c r="S13" s="15" t="str">
        <f>IF($B13="","",SUM(N13:R13))</f>
        <v/>
      </c>
      <c r="T13" s="15" t="str">
        <f>IF($B13="","",L13-S13)</f>
        <v/>
      </c>
      <c r="U13" s="11"/>
    </row>
    <row r="14" spans="1:21">
      <c r="A14" s="6" t="str">
        <f>IF(B14="","",ROW()-4)</f>
        <v/>
      </c>
      <c r="B14" s="4"/>
      <c r="C14" s="4"/>
      <c r="D14" s="16"/>
      <c r="E14" s="13"/>
      <c r="F14" s="13"/>
      <c r="G14" s="13"/>
      <c r="H14" s="15" t="str">
        <f>IF($B14="","",E14+F14+G14)</f>
        <v/>
      </c>
      <c r="I14" s="15" t="str">
        <f>IF($B14="","",ROUND(E14*D14/$F$2,0))</f>
        <v/>
      </c>
      <c r="J14" s="15" t="str">
        <f>IF($B14="","",I14+ROUND(F14*D14/$F$2,0)+ROUND(G14*D14/$F$2,0))</f>
        <v/>
      </c>
      <c r="K14" s="13"/>
      <c r="L14" s="15" t="str">
        <f>IF($B14="","",J14+K14)</f>
        <v/>
      </c>
      <c r="M14" s="17"/>
      <c r="N14" s="15" t="str">
        <f>IF($B14="","",IF(M14="Yes",ROUND(MIN(I14,15000)*12%,0),0))</f>
        <v/>
      </c>
      <c r="O14" s="15" t="str">
        <f>IF($B14="","",IF(AND($J$2="Yes",H14&lt;=21000),ROUNDUP(L14*0.75%,0),0))</f>
        <v/>
      </c>
      <c r="P14" s="13"/>
      <c r="Q14" s="13"/>
      <c r="R14" s="13"/>
      <c r="S14" s="15" t="str">
        <f>IF($B14="","",SUM(N14:R14))</f>
        <v/>
      </c>
      <c r="T14" s="15" t="str">
        <f>IF($B14="","",L14-S14)</f>
        <v/>
      </c>
      <c r="U14" s="11"/>
    </row>
    <row r="15" spans="1:21">
      <c r="A15" s="6" t="str">
        <f>IF(B15="","",ROW()-4)</f>
        <v/>
      </c>
      <c r="B15" s="4"/>
      <c r="C15" s="4"/>
      <c r="D15" s="16"/>
      <c r="E15" s="13"/>
      <c r="F15" s="13"/>
      <c r="G15" s="13"/>
      <c r="H15" s="15" t="str">
        <f>IF($B15="","",E15+F15+G15)</f>
        <v/>
      </c>
      <c r="I15" s="15" t="str">
        <f>IF($B15="","",ROUND(E15*D15/$F$2,0))</f>
        <v/>
      </c>
      <c r="J15" s="15" t="str">
        <f>IF($B15="","",I15+ROUND(F15*D15/$F$2,0)+ROUND(G15*D15/$F$2,0))</f>
        <v/>
      </c>
      <c r="K15" s="13"/>
      <c r="L15" s="15" t="str">
        <f>IF($B15="","",J15+K15)</f>
        <v/>
      </c>
      <c r="M15" s="17"/>
      <c r="N15" s="15" t="str">
        <f>IF($B15="","",IF(M15="Yes",ROUND(MIN(I15,15000)*12%,0),0))</f>
        <v/>
      </c>
      <c r="O15" s="15" t="str">
        <f>IF($B15="","",IF(AND($J$2="Yes",H15&lt;=21000),ROUNDUP(L15*0.75%,0),0))</f>
        <v/>
      </c>
      <c r="P15" s="13"/>
      <c r="Q15" s="13"/>
      <c r="R15" s="13"/>
      <c r="S15" s="15" t="str">
        <f>IF($B15="","",SUM(N15:R15))</f>
        <v/>
      </c>
      <c r="T15" s="15" t="str">
        <f>IF($B15="","",L15-S15)</f>
        <v/>
      </c>
      <c r="U15" s="11"/>
    </row>
    <row r="16" spans="1:21">
      <c r="A16" s="6" t="str">
        <f>IF(B16="","",ROW()-4)</f>
        <v/>
      </c>
      <c r="B16" s="4"/>
      <c r="C16" s="4"/>
      <c r="D16" s="16"/>
      <c r="E16" s="13"/>
      <c r="F16" s="13"/>
      <c r="G16" s="13"/>
      <c r="H16" s="15" t="str">
        <f>IF($B16="","",E16+F16+G16)</f>
        <v/>
      </c>
      <c r="I16" s="15" t="str">
        <f>IF($B16="","",ROUND(E16*D16/$F$2,0))</f>
        <v/>
      </c>
      <c r="J16" s="15" t="str">
        <f>IF($B16="","",I16+ROUND(F16*D16/$F$2,0)+ROUND(G16*D16/$F$2,0))</f>
        <v/>
      </c>
      <c r="K16" s="13"/>
      <c r="L16" s="15" t="str">
        <f>IF($B16="","",J16+K16)</f>
        <v/>
      </c>
      <c r="M16" s="17"/>
      <c r="N16" s="15" t="str">
        <f>IF($B16="","",IF(M16="Yes",ROUND(MIN(I16,15000)*12%,0),0))</f>
        <v/>
      </c>
      <c r="O16" s="15" t="str">
        <f>IF($B16="","",IF(AND($J$2="Yes",H16&lt;=21000),ROUNDUP(L16*0.75%,0),0))</f>
        <v/>
      </c>
      <c r="P16" s="13"/>
      <c r="Q16" s="13"/>
      <c r="R16" s="13"/>
      <c r="S16" s="15" t="str">
        <f>IF($B16="","",SUM(N16:R16))</f>
        <v/>
      </c>
      <c r="T16" s="15" t="str">
        <f>IF($B16="","",L16-S16)</f>
        <v/>
      </c>
      <c r="U16" s="11"/>
    </row>
    <row r="17" spans="1:21">
      <c r="A17" s="6" t="str">
        <f>IF(B17="","",ROW()-4)</f>
        <v/>
      </c>
      <c r="B17" s="4"/>
      <c r="C17" s="4"/>
      <c r="D17" s="16"/>
      <c r="E17" s="13"/>
      <c r="F17" s="13"/>
      <c r="G17" s="13"/>
      <c r="H17" s="15" t="str">
        <f>IF($B17="","",E17+F17+G17)</f>
        <v/>
      </c>
      <c r="I17" s="15" t="str">
        <f>IF($B17="","",ROUND(E17*D17/$F$2,0))</f>
        <v/>
      </c>
      <c r="J17" s="15" t="str">
        <f>IF($B17="","",I17+ROUND(F17*D17/$F$2,0)+ROUND(G17*D17/$F$2,0))</f>
        <v/>
      </c>
      <c r="K17" s="13"/>
      <c r="L17" s="15" t="str">
        <f>IF($B17="","",J17+K17)</f>
        <v/>
      </c>
      <c r="M17" s="17"/>
      <c r="N17" s="15" t="str">
        <f>IF($B17="","",IF(M17="Yes",ROUND(MIN(I17,15000)*12%,0),0))</f>
        <v/>
      </c>
      <c r="O17" s="15" t="str">
        <f>IF($B17="","",IF(AND($J$2="Yes",H17&lt;=21000),ROUNDUP(L17*0.75%,0),0))</f>
        <v/>
      </c>
      <c r="P17" s="13"/>
      <c r="Q17" s="13"/>
      <c r="R17" s="13"/>
      <c r="S17" s="15" t="str">
        <f>IF($B17="","",SUM(N17:R17))</f>
        <v/>
      </c>
      <c r="T17" s="15" t="str">
        <f>IF($B17="","",L17-S17)</f>
        <v/>
      </c>
      <c r="U17" s="11"/>
    </row>
    <row r="18" spans="1:21">
      <c r="A18" s="6" t="str">
        <f>IF(B18="","",ROW()-4)</f>
        <v/>
      </c>
      <c r="B18" s="4"/>
      <c r="C18" s="4"/>
      <c r="D18" s="16"/>
      <c r="E18" s="13"/>
      <c r="F18" s="13"/>
      <c r="G18" s="13"/>
      <c r="H18" s="15" t="str">
        <f>IF($B18="","",E18+F18+G18)</f>
        <v/>
      </c>
      <c r="I18" s="15" t="str">
        <f>IF($B18="","",ROUND(E18*D18/$F$2,0))</f>
        <v/>
      </c>
      <c r="J18" s="15" t="str">
        <f>IF($B18="","",I18+ROUND(F18*D18/$F$2,0)+ROUND(G18*D18/$F$2,0))</f>
        <v/>
      </c>
      <c r="K18" s="13"/>
      <c r="L18" s="15" t="str">
        <f>IF($B18="","",J18+K18)</f>
        <v/>
      </c>
      <c r="M18" s="17"/>
      <c r="N18" s="15" t="str">
        <f>IF($B18="","",IF(M18="Yes",ROUND(MIN(I18,15000)*12%,0),0))</f>
        <v/>
      </c>
      <c r="O18" s="15" t="str">
        <f>IF($B18="","",IF(AND($J$2="Yes",H18&lt;=21000),ROUNDUP(L18*0.75%,0),0))</f>
        <v/>
      </c>
      <c r="P18" s="13"/>
      <c r="Q18" s="13"/>
      <c r="R18" s="13"/>
      <c r="S18" s="15" t="str">
        <f>IF($B18="","",SUM(N18:R18))</f>
        <v/>
      </c>
      <c r="T18" s="15" t="str">
        <f>IF($B18="","",L18-S18)</f>
        <v/>
      </c>
      <c r="U18" s="11"/>
    </row>
    <row r="19" spans="1:21">
      <c r="A19" s="6" t="str">
        <f>IF(B19="","",ROW()-4)</f>
        <v/>
      </c>
      <c r="B19" s="4"/>
      <c r="C19" s="4"/>
      <c r="D19" s="16"/>
      <c r="E19" s="13"/>
      <c r="F19" s="13"/>
      <c r="G19" s="13"/>
      <c r="H19" s="15" t="str">
        <f>IF($B19="","",E19+F19+G19)</f>
        <v/>
      </c>
      <c r="I19" s="15" t="str">
        <f>IF($B19="","",ROUND(E19*D19/$F$2,0))</f>
        <v/>
      </c>
      <c r="J19" s="15" t="str">
        <f>IF($B19="","",I19+ROUND(F19*D19/$F$2,0)+ROUND(G19*D19/$F$2,0))</f>
        <v/>
      </c>
      <c r="K19" s="13"/>
      <c r="L19" s="15" t="str">
        <f>IF($B19="","",J19+K19)</f>
        <v/>
      </c>
      <c r="M19" s="17"/>
      <c r="N19" s="15" t="str">
        <f>IF($B19="","",IF(M19="Yes",ROUND(MIN(I19,15000)*12%,0),0))</f>
        <v/>
      </c>
      <c r="O19" s="15" t="str">
        <f>IF($B19="","",IF(AND($J$2="Yes",H19&lt;=21000),ROUNDUP(L19*0.75%,0),0))</f>
        <v/>
      </c>
      <c r="P19" s="13"/>
      <c r="Q19" s="13"/>
      <c r="R19" s="13"/>
      <c r="S19" s="15" t="str">
        <f>IF($B19="","",SUM(N19:R19))</f>
        <v/>
      </c>
      <c r="T19" s="15" t="str">
        <f>IF($B19="","",L19-S19)</f>
        <v/>
      </c>
      <c r="U19" s="11"/>
    </row>
    <row r="20" spans="1:21">
      <c r="A20" s="6" t="str">
        <f>IF(B20="","",ROW()-4)</f>
        <v/>
      </c>
      <c r="B20" s="4"/>
      <c r="C20" s="4"/>
      <c r="D20" s="16"/>
      <c r="E20" s="13"/>
      <c r="F20" s="13"/>
      <c r="G20" s="13"/>
      <c r="H20" s="15" t="str">
        <f>IF($B20="","",E20+F20+G20)</f>
        <v/>
      </c>
      <c r="I20" s="15" t="str">
        <f>IF($B20="","",ROUND(E20*D20/$F$2,0))</f>
        <v/>
      </c>
      <c r="J20" s="15" t="str">
        <f>IF($B20="","",I20+ROUND(F20*D20/$F$2,0)+ROUND(G20*D20/$F$2,0))</f>
        <v/>
      </c>
      <c r="K20" s="13"/>
      <c r="L20" s="15" t="str">
        <f>IF($B20="","",J20+K20)</f>
        <v/>
      </c>
      <c r="M20" s="17"/>
      <c r="N20" s="15" t="str">
        <f>IF($B20="","",IF(M20="Yes",ROUND(MIN(I20,15000)*12%,0),0))</f>
        <v/>
      </c>
      <c r="O20" s="15" t="str">
        <f>IF($B20="","",IF(AND($J$2="Yes",H20&lt;=21000),ROUNDUP(L20*0.75%,0),0))</f>
        <v/>
      </c>
      <c r="P20" s="13"/>
      <c r="Q20" s="13"/>
      <c r="R20" s="13"/>
      <c r="S20" s="15" t="str">
        <f>IF($B20="","",SUM(N20:R20))</f>
        <v/>
      </c>
      <c r="T20" s="15" t="str">
        <f>IF($B20="","",L20-S20)</f>
        <v/>
      </c>
      <c r="U20" s="11"/>
    </row>
    <row r="21" spans="1:21">
      <c r="A21" s="6" t="str">
        <f>IF(B21="","",ROW()-4)</f>
        <v/>
      </c>
      <c r="B21" s="4"/>
      <c r="C21" s="4"/>
      <c r="D21" s="16"/>
      <c r="E21" s="13"/>
      <c r="F21" s="13"/>
      <c r="G21" s="13"/>
      <c r="H21" s="15" t="str">
        <f>IF($B21="","",E21+F21+G21)</f>
        <v/>
      </c>
      <c r="I21" s="15" t="str">
        <f>IF($B21="","",ROUND(E21*D21/$F$2,0))</f>
        <v/>
      </c>
      <c r="J21" s="15" t="str">
        <f>IF($B21="","",I21+ROUND(F21*D21/$F$2,0)+ROUND(G21*D21/$F$2,0))</f>
        <v/>
      </c>
      <c r="K21" s="13"/>
      <c r="L21" s="15" t="str">
        <f>IF($B21="","",J21+K21)</f>
        <v/>
      </c>
      <c r="M21" s="17"/>
      <c r="N21" s="15" t="str">
        <f>IF($B21="","",IF(M21="Yes",ROUND(MIN(I21,15000)*12%,0),0))</f>
        <v/>
      </c>
      <c r="O21" s="15" t="str">
        <f>IF($B21="","",IF(AND($J$2="Yes",H21&lt;=21000),ROUNDUP(L21*0.75%,0),0))</f>
        <v/>
      </c>
      <c r="P21" s="13"/>
      <c r="Q21" s="13"/>
      <c r="R21" s="13"/>
      <c r="S21" s="15" t="str">
        <f>IF($B21="","",SUM(N21:R21))</f>
        <v/>
      </c>
      <c r="T21" s="15" t="str">
        <f>IF($B21="","",L21-S21)</f>
        <v/>
      </c>
      <c r="U21" s="11"/>
    </row>
    <row r="22" spans="1:21">
      <c r="A22" s="6" t="str">
        <f>IF(B22="","",ROW()-4)</f>
        <v/>
      </c>
      <c r="B22" s="4"/>
      <c r="C22" s="4"/>
      <c r="D22" s="16"/>
      <c r="E22" s="13"/>
      <c r="F22" s="13"/>
      <c r="G22" s="13"/>
      <c r="H22" s="15" t="str">
        <f>IF($B22="","",E22+F22+G22)</f>
        <v/>
      </c>
      <c r="I22" s="15" t="str">
        <f>IF($B22="","",ROUND(E22*D22/$F$2,0))</f>
        <v/>
      </c>
      <c r="J22" s="15" t="str">
        <f>IF($B22="","",I22+ROUND(F22*D22/$F$2,0)+ROUND(G22*D22/$F$2,0))</f>
        <v/>
      </c>
      <c r="K22" s="13"/>
      <c r="L22" s="15" t="str">
        <f>IF($B22="","",J22+K22)</f>
        <v/>
      </c>
      <c r="M22" s="17"/>
      <c r="N22" s="15" t="str">
        <f>IF($B22="","",IF(M22="Yes",ROUND(MIN(I22,15000)*12%,0),0))</f>
        <v/>
      </c>
      <c r="O22" s="15" t="str">
        <f>IF($B22="","",IF(AND($J$2="Yes",H22&lt;=21000),ROUNDUP(L22*0.75%,0),0))</f>
        <v/>
      </c>
      <c r="P22" s="13"/>
      <c r="Q22" s="13"/>
      <c r="R22" s="13"/>
      <c r="S22" s="15" t="str">
        <f>IF($B22="","",SUM(N22:R22))</f>
        <v/>
      </c>
      <c r="T22" s="15" t="str">
        <f>IF($B22="","",L22-S22)</f>
        <v/>
      </c>
      <c r="U22" s="11"/>
    </row>
    <row r="23" spans="1:21">
      <c r="A23" s="6" t="str">
        <f>IF(B23="","",ROW()-4)</f>
        <v/>
      </c>
      <c r="B23" s="4"/>
      <c r="C23" s="4"/>
      <c r="D23" s="16"/>
      <c r="E23" s="13"/>
      <c r="F23" s="13"/>
      <c r="G23" s="13"/>
      <c r="H23" s="15" t="str">
        <f>IF($B23="","",E23+F23+G23)</f>
        <v/>
      </c>
      <c r="I23" s="15" t="str">
        <f>IF($B23="","",ROUND(E23*D23/$F$2,0))</f>
        <v/>
      </c>
      <c r="J23" s="15" t="str">
        <f>IF($B23="","",I23+ROUND(F23*D23/$F$2,0)+ROUND(G23*D23/$F$2,0))</f>
        <v/>
      </c>
      <c r="K23" s="13"/>
      <c r="L23" s="15" t="str">
        <f>IF($B23="","",J23+K23)</f>
        <v/>
      </c>
      <c r="M23" s="17"/>
      <c r="N23" s="15" t="str">
        <f>IF($B23="","",IF(M23="Yes",ROUND(MIN(I23,15000)*12%,0),0))</f>
        <v/>
      </c>
      <c r="O23" s="15" t="str">
        <f>IF($B23="","",IF(AND($J$2="Yes",H23&lt;=21000),ROUNDUP(L23*0.75%,0),0))</f>
        <v/>
      </c>
      <c r="P23" s="13"/>
      <c r="Q23" s="13"/>
      <c r="R23" s="13"/>
      <c r="S23" s="15" t="str">
        <f>IF($B23="","",SUM(N23:R23))</f>
        <v/>
      </c>
      <c r="T23" s="15" t="str">
        <f>IF($B23="","",L23-S23)</f>
        <v/>
      </c>
      <c r="U23" s="11"/>
    </row>
    <row r="24" spans="1:21">
      <c r="A24" s="6" t="str">
        <f>IF(B24="","",ROW()-4)</f>
        <v/>
      </c>
      <c r="B24" s="4"/>
      <c r="C24" s="4"/>
      <c r="D24" s="16"/>
      <c r="E24" s="13"/>
      <c r="F24" s="13"/>
      <c r="G24" s="13"/>
      <c r="H24" s="15" t="str">
        <f>IF($B24="","",E24+F24+G24)</f>
        <v/>
      </c>
      <c r="I24" s="15" t="str">
        <f>IF($B24="","",ROUND(E24*D24/$F$2,0))</f>
        <v/>
      </c>
      <c r="J24" s="15" t="str">
        <f>IF($B24="","",I24+ROUND(F24*D24/$F$2,0)+ROUND(G24*D24/$F$2,0))</f>
        <v/>
      </c>
      <c r="K24" s="13"/>
      <c r="L24" s="15" t="str">
        <f>IF($B24="","",J24+K24)</f>
        <v/>
      </c>
      <c r="M24" s="17"/>
      <c r="N24" s="15" t="str">
        <f>IF($B24="","",IF(M24="Yes",ROUND(MIN(I24,15000)*12%,0),0))</f>
        <v/>
      </c>
      <c r="O24" s="15" t="str">
        <f>IF($B24="","",IF(AND($J$2="Yes",H24&lt;=21000),ROUNDUP(L24*0.75%,0),0))</f>
        <v/>
      </c>
      <c r="P24" s="13"/>
      <c r="Q24" s="13"/>
      <c r="R24" s="13"/>
      <c r="S24" s="15" t="str">
        <f>IF($B24="","",SUM(N24:R24))</f>
        <v/>
      </c>
      <c r="T24" s="15" t="str">
        <f>IF($B24="","",L24-S24)</f>
        <v/>
      </c>
      <c r="U24" s="11"/>
    </row>
    <row r="25" spans="1:21">
      <c r="A25" s="6" t="str">
        <f>IF(B25="","",ROW()-4)</f>
        <v/>
      </c>
      <c r="B25" s="4"/>
      <c r="C25" s="4"/>
      <c r="D25" s="16"/>
      <c r="E25" s="13"/>
      <c r="F25" s="13"/>
      <c r="G25" s="13"/>
      <c r="H25" s="15" t="str">
        <f>IF($B25="","",E25+F25+G25)</f>
        <v/>
      </c>
      <c r="I25" s="15" t="str">
        <f>IF($B25="","",ROUND(E25*D25/$F$2,0))</f>
        <v/>
      </c>
      <c r="J25" s="15" t="str">
        <f>IF($B25="","",I25+ROUND(F25*D25/$F$2,0)+ROUND(G25*D25/$F$2,0))</f>
        <v/>
      </c>
      <c r="K25" s="13"/>
      <c r="L25" s="15" t="str">
        <f>IF($B25="","",J25+K25)</f>
        <v/>
      </c>
      <c r="M25" s="17"/>
      <c r="N25" s="15" t="str">
        <f>IF($B25="","",IF(M25="Yes",ROUND(MIN(I25,15000)*12%,0),0))</f>
        <v/>
      </c>
      <c r="O25" s="15" t="str">
        <f>IF($B25="","",IF(AND($J$2="Yes",H25&lt;=21000),ROUNDUP(L25*0.75%,0),0))</f>
        <v/>
      </c>
      <c r="P25" s="13"/>
      <c r="Q25" s="13"/>
      <c r="R25" s="13"/>
      <c r="S25" s="15" t="str">
        <f>IF($B25="","",SUM(N25:R25))</f>
        <v/>
      </c>
      <c r="T25" s="15" t="str">
        <f>IF($B25="","",L25-S25)</f>
        <v/>
      </c>
      <c r="U25" s="11"/>
    </row>
    <row r="26" spans="1:21">
      <c r="A26" s="6" t="str">
        <f>IF(B26="","",ROW()-4)</f>
        <v/>
      </c>
      <c r="B26" s="4"/>
      <c r="C26" s="4"/>
      <c r="D26" s="16"/>
      <c r="E26" s="13"/>
      <c r="F26" s="13"/>
      <c r="G26" s="13"/>
      <c r="H26" s="15" t="str">
        <f>IF($B26="","",E26+F26+G26)</f>
        <v/>
      </c>
      <c r="I26" s="15" t="str">
        <f>IF($B26="","",ROUND(E26*D26/$F$2,0))</f>
        <v/>
      </c>
      <c r="J26" s="15" t="str">
        <f>IF($B26="","",I26+ROUND(F26*D26/$F$2,0)+ROUND(G26*D26/$F$2,0))</f>
        <v/>
      </c>
      <c r="K26" s="13"/>
      <c r="L26" s="15" t="str">
        <f>IF($B26="","",J26+K26)</f>
        <v/>
      </c>
      <c r="M26" s="17"/>
      <c r="N26" s="15" t="str">
        <f>IF($B26="","",IF(M26="Yes",ROUND(MIN(I26,15000)*12%,0),0))</f>
        <v/>
      </c>
      <c r="O26" s="15" t="str">
        <f>IF($B26="","",IF(AND($J$2="Yes",H26&lt;=21000),ROUNDUP(L26*0.75%,0),0))</f>
        <v/>
      </c>
      <c r="P26" s="13"/>
      <c r="Q26" s="13"/>
      <c r="R26" s="13"/>
      <c r="S26" s="15" t="str">
        <f>IF($B26="","",SUM(N26:R26))</f>
        <v/>
      </c>
      <c r="T26" s="15" t="str">
        <f>IF($B26="","",L26-S26)</f>
        <v/>
      </c>
      <c r="U26" s="11"/>
    </row>
    <row r="27" spans="1:21">
      <c r="A27" s="6" t="str">
        <f>IF(B27="","",ROW()-4)</f>
        <v/>
      </c>
      <c r="B27" s="4"/>
      <c r="C27" s="4"/>
      <c r="D27" s="16"/>
      <c r="E27" s="13"/>
      <c r="F27" s="13"/>
      <c r="G27" s="13"/>
      <c r="H27" s="15" t="str">
        <f>IF($B27="","",E27+F27+G27)</f>
        <v/>
      </c>
      <c r="I27" s="15" t="str">
        <f>IF($B27="","",ROUND(E27*D27/$F$2,0))</f>
        <v/>
      </c>
      <c r="J27" s="15" t="str">
        <f>IF($B27="","",I27+ROUND(F27*D27/$F$2,0)+ROUND(G27*D27/$F$2,0))</f>
        <v/>
      </c>
      <c r="K27" s="13"/>
      <c r="L27" s="15" t="str">
        <f>IF($B27="","",J27+K27)</f>
        <v/>
      </c>
      <c r="M27" s="17"/>
      <c r="N27" s="15" t="str">
        <f>IF($B27="","",IF(M27="Yes",ROUND(MIN(I27,15000)*12%,0),0))</f>
        <v/>
      </c>
      <c r="O27" s="15" t="str">
        <f>IF($B27="","",IF(AND($J$2="Yes",H27&lt;=21000),ROUNDUP(L27*0.75%,0),0))</f>
        <v/>
      </c>
      <c r="P27" s="13"/>
      <c r="Q27" s="13"/>
      <c r="R27" s="13"/>
      <c r="S27" s="15" t="str">
        <f>IF($B27="","",SUM(N27:R27))</f>
        <v/>
      </c>
      <c r="T27" s="15" t="str">
        <f>IF($B27="","",L27-S27)</f>
        <v/>
      </c>
      <c r="U27" s="11"/>
    </row>
    <row r="28" spans="1:21">
      <c r="A28" s="6" t="str">
        <f>IF(B28="","",ROW()-4)</f>
        <v/>
      </c>
      <c r="B28" s="4"/>
      <c r="C28" s="4"/>
      <c r="D28" s="16"/>
      <c r="E28" s="13"/>
      <c r="F28" s="13"/>
      <c r="G28" s="13"/>
      <c r="H28" s="15" t="str">
        <f>IF($B28="","",E28+F28+G28)</f>
        <v/>
      </c>
      <c r="I28" s="15" t="str">
        <f>IF($B28="","",ROUND(E28*D28/$F$2,0))</f>
        <v/>
      </c>
      <c r="J28" s="15" t="str">
        <f>IF($B28="","",I28+ROUND(F28*D28/$F$2,0)+ROUND(G28*D28/$F$2,0))</f>
        <v/>
      </c>
      <c r="K28" s="13"/>
      <c r="L28" s="15" t="str">
        <f>IF($B28="","",J28+K28)</f>
        <v/>
      </c>
      <c r="M28" s="17"/>
      <c r="N28" s="15" t="str">
        <f>IF($B28="","",IF(M28="Yes",ROUND(MIN(I28,15000)*12%,0),0))</f>
        <v/>
      </c>
      <c r="O28" s="15" t="str">
        <f>IF($B28="","",IF(AND($J$2="Yes",H28&lt;=21000),ROUNDUP(L28*0.75%,0),0))</f>
        <v/>
      </c>
      <c r="P28" s="13"/>
      <c r="Q28" s="13"/>
      <c r="R28" s="13"/>
      <c r="S28" s="15" t="str">
        <f>IF($B28="","",SUM(N28:R28))</f>
        <v/>
      </c>
      <c r="T28" s="15" t="str">
        <f>IF($B28="","",L28-S28)</f>
        <v/>
      </c>
      <c r="U28" s="11"/>
    </row>
    <row r="29" spans="1:21">
      <c r="A29" s="6" t="str">
        <f>IF(B29="","",ROW()-4)</f>
        <v/>
      </c>
      <c r="B29" s="4"/>
      <c r="C29" s="4"/>
      <c r="D29" s="16"/>
      <c r="E29" s="13"/>
      <c r="F29" s="13"/>
      <c r="G29" s="13"/>
      <c r="H29" s="15" t="str">
        <f>IF($B29="","",E29+F29+G29)</f>
        <v/>
      </c>
      <c r="I29" s="15" t="str">
        <f>IF($B29="","",ROUND(E29*D29/$F$2,0))</f>
        <v/>
      </c>
      <c r="J29" s="15" t="str">
        <f>IF($B29="","",I29+ROUND(F29*D29/$F$2,0)+ROUND(G29*D29/$F$2,0))</f>
        <v/>
      </c>
      <c r="K29" s="13"/>
      <c r="L29" s="15" t="str">
        <f>IF($B29="","",J29+K29)</f>
        <v/>
      </c>
      <c r="M29" s="17"/>
      <c r="N29" s="15" t="str">
        <f>IF($B29="","",IF(M29="Yes",ROUND(MIN(I29,15000)*12%,0),0))</f>
        <v/>
      </c>
      <c r="O29" s="15" t="str">
        <f>IF($B29="","",IF(AND($J$2="Yes",H29&lt;=21000),ROUNDUP(L29*0.75%,0),0))</f>
        <v/>
      </c>
      <c r="P29" s="13"/>
      <c r="Q29" s="13"/>
      <c r="R29" s="13"/>
      <c r="S29" s="15" t="str">
        <f>IF($B29="","",SUM(N29:R29))</f>
        <v/>
      </c>
      <c r="T29" s="15" t="str">
        <f>IF($B29="","",L29-S29)</f>
        <v/>
      </c>
      <c r="U29" s="11"/>
    </row>
    <row r="30" spans="1:21">
      <c r="A30" s="6" t="str">
        <f>IF(B30="","",ROW()-4)</f>
        <v/>
      </c>
      <c r="B30" s="4"/>
      <c r="C30" s="4"/>
      <c r="D30" s="16"/>
      <c r="E30" s="13"/>
      <c r="F30" s="13"/>
      <c r="G30" s="13"/>
      <c r="H30" s="15" t="str">
        <f>IF($B30="","",E30+F30+G30)</f>
        <v/>
      </c>
      <c r="I30" s="15" t="str">
        <f>IF($B30="","",ROUND(E30*D30/$F$2,0))</f>
        <v/>
      </c>
      <c r="J30" s="15" t="str">
        <f>IF($B30="","",I30+ROUND(F30*D30/$F$2,0)+ROUND(G30*D30/$F$2,0))</f>
        <v/>
      </c>
      <c r="K30" s="13"/>
      <c r="L30" s="15" t="str">
        <f>IF($B30="","",J30+K30)</f>
        <v/>
      </c>
      <c r="M30" s="17"/>
      <c r="N30" s="15" t="str">
        <f>IF($B30="","",IF(M30="Yes",ROUND(MIN(I30,15000)*12%,0),0))</f>
        <v/>
      </c>
      <c r="O30" s="15" t="str">
        <f>IF($B30="","",IF(AND($J$2="Yes",H30&lt;=21000),ROUNDUP(L30*0.75%,0),0))</f>
        <v/>
      </c>
      <c r="P30" s="13"/>
      <c r="Q30" s="13"/>
      <c r="R30" s="13"/>
      <c r="S30" s="15" t="str">
        <f>IF($B30="","",SUM(N30:R30))</f>
        <v/>
      </c>
      <c r="T30" s="15" t="str">
        <f>IF($B30="","",L30-S30)</f>
        <v/>
      </c>
      <c r="U30" s="11"/>
    </row>
    <row r="31" spans="1:21">
      <c r="A31" s="6" t="str">
        <f>IF(B31="","",ROW()-4)</f>
        <v/>
      </c>
      <c r="B31" s="4"/>
      <c r="C31" s="4"/>
      <c r="D31" s="16"/>
      <c r="E31" s="13"/>
      <c r="F31" s="13"/>
      <c r="G31" s="13"/>
      <c r="H31" s="15" t="str">
        <f>IF($B31="","",E31+F31+G31)</f>
        <v/>
      </c>
      <c r="I31" s="15" t="str">
        <f>IF($B31="","",ROUND(E31*D31/$F$2,0))</f>
        <v/>
      </c>
      <c r="J31" s="15" t="str">
        <f>IF($B31="","",I31+ROUND(F31*D31/$F$2,0)+ROUND(G31*D31/$F$2,0))</f>
        <v/>
      </c>
      <c r="K31" s="13"/>
      <c r="L31" s="15" t="str">
        <f>IF($B31="","",J31+K31)</f>
        <v/>
      </c>
      <c r="M31" s="17"/>
      <c r="N31" s="15" t="str">
        <f>IF($B31="","",IF(M31="Yes",ROUND(MIN(I31,15000)*12%,0),0))</f>
        <v/>
      </c>
      <c r="O31" s="15" t="str">
        <f>IF($B31="","",IF(AND($J$2="Yes",H31&lt;=21000),ROUNDUP(L31*0.75%,0),0))</f>
        <v/>
      </c>
      <c r="P31" s="13"/>
      <c r="Q31" s="13"/>
      <c r="R31" s="13"/>
      <c r="S31" s="15" t="str">
        <f>IF($B31="","",SUM(N31:R31))</f>
        <v/>
      </c>
      <c r="T31" s="15" t="str">
        <f>IF($B31="","",L31-S31)</f>
        <v/>
      </c>
      <c r="U31" s="11"/>
    </row>
    <row r="32" spans="1:21">
      <c r="A32" s="6" t="str">
        <f>IF(B32="","",ROW()-4)</f>
        <v/>
      </c>
      <c r="B32" s="4"/>
      <c r="C32" s="4"/>
      <c r="D32" s="16"/>
      <c r="E32" s="13"/>
      <c r="F32" s="13"/>
      <c r="G32" s="13"/>
      <c r="H32" s="15" t="str">
        <f>IF($B32="","",E32+F32+G32)</f>
        <v/>
      </c>
      <c r="I32" s="15" t="str">
        <f>IF($B32="","",ROUND(E32*D32/$F$2,0))</f>
        <v/>
      </c>
      <c r="J32" s="15" t="str">
        <f>IF($B32="","",I32+ROUND(F32*D32/$F$2,0)+ROUND(G32*D32/$F$2,0))</f>
        <v/>
      </c>
      <c r="K32" s="13"/>
      <c r="L32" s="15" t="str">
        <f>IF($B32="","",J32+K32)</f>
        <v/>
      </c>
      <c r="M32" s="17"/>
      <c r="N32" s="15" t="str">
        <f>IF($B32="","",IF(M32="Yes",ROUND(MIN(I32,15000)*12%,0),0))</f>
        <v/>
      </c>
      <c r="O32" s="15" t="str">
        <f>IF($B32="","",IF(AND($J$2="Yes",H32&lt;=21000),ROUNDUP(L32*0.75%,0),0))</f>
        <v/>
      </c>
      <c r="P32" s="13"/>
      <c r="Q32" s="13"/>
      <c r="R32" s="13"/>
      <c r="S32" s="15" t="str">
        <f>IF($B32="","",SUM(N32:R32))</f>
        <v/>
      </c>
      <c r="T32" s="15" t="str">
        <f>IF($B32="","",L32-S32)</f>
        <v/>
      </c>
      <c r="U32" s="11"/>
    </row>
    <row r="33" spans="1:21">
      <c r="A33" s="6" t="str">
        <f>IF(B33="","",ROW()-4)</f>
        <v/>
      </c>
      <c r="B33" s="4"/>
      <c r="C33" s="4"/>
      <c r="D33" s="16"/>
      <c r="E33" s="13"/>
      <c r="F33" s="13"/>
      <c r="G33" s="13"/>
      <c r="H33" s="15" t="str">
        <f>IF($B33="","",E33+F33+G33)</f>
        <v/>
      </c>
      <c r="I33" s="15" t="str">
        <f>IF($B33="","",ROUND(E33*D33/$F$2,0))</f>
        <v/>
      </c>
      <c r="J33" s="15" t="str">
        <f>IF($B33="","",I33+ROUND(F33*D33/$F$2,0)+ROUND(G33*D33/$F$2,0))</f>
        <v/>
      </c>
      <c r="K33" s="13"/>
      <c r="L33" s="15" t="str">
        <f>IF($B33="","",J33+K33)</f>
        <v/>
      </c>
      <c r="M33" s="17"/>
      <c r="N33" s="15" t="str">
        <f>IF($B33="","",IF(M33="Yes",ROUND(MIN(I33,15000)*12%,0),0))</f>
        <v/>
      </c>
      <c r="O33" s="15" t="str">
        <f>IF($B33="","",IF(AND($J$2="Yes",H33&lt;=21000),ROUNDUP(L33*0.75%,0),0))</f>
        <v/>
      </c>
      <c r="P33" s="13"/>
      <c r="Q33" s="13"/>
      <c r="R33" s="13"/>
      <c r="S33" s="15" t="str">
        <f>IF($B33="","",SUM(N33:R33))</f>
        <v/>
      </c>
      <c r="T33" s="15" t="str">
        <f>IF($B33="","",L33-S33)</f>
        <v/>
      </c>
      <c r="U33" s="11"/>
    </row>
    <row r="34" spans="1:21">
      <c r="A34" s="6" t="str">
        <f>IF(B34="","",ROW()-4)</f>
        <v/>
      </c>
      <c r="B34" s="4"/>
      <c r="C34" s="4"/>
      <c r="D34" s="16"/>
      <c r="E34" s="13"/>
      <c r="F34" s="13"/>
      <c r="G34" s="13"/>
      <c r="H34" s="15" t="str">
        <f>IF($B34="","",E34+F34+G34)</f>
        <v/>
      </c>
      <c r="I34" s="15" t="str">
        <f>IF($B34="","",ROUND(E34*D34/$F$2,0))</f>
        <v/>
      </c>
      <c r="J34" s="15" t="str">
        <f>IF($B34="","",I34+ROUND(F34*D34/$F$2,0)+ROUND(G34*D34/$F$2,0))</f>
        <v/>
      </c>
      <c r="K34" s="13"/>
      <c r="L34" s="15" t="str">
        <f>IF($B34="","",J34+K34)</f>
        <v/>
      </c>
      <c r="M34" s="17"/>
      <c r="N34" s="15" t="str">
        <f>IF($B34="","",IF(M34="Yes",ROUND(MIN(I34,15000)*12%,0),0))</f>
        <v/>
      </c>
      <c r="O34" s="15" t="str">
        <f>IF($B34="","",IF(AND($J$2="Yes",H34&lt;=21000),ROUNDUP(L34*0.75%,0),0))</f>
        <v/>
      </c>
      <c r="P34" s="13"/>
      <c r="Q34" s="13"/>
      <c r="R34" s="13"/>
      <c r="S34" s="15" t="str">
        <f>IF($B34="","",SUM(N34:R34))</f>
        <v/>
      </c>
      <c r="T34" s="15" t="str">
        <f>IF($B34="","",L34-S34)</f>
        <v/>
      </c>
      <c r="U34" s="11"/>
    </row>
    <row r="35" spans="1:21">
      <c r="A35" s="6" t="str">
        <f>IF(B35="","",ROW()-4)</f>
        <v/>
      </c>
      <c r="B35" s="4"/>
      <c r="C35" s="4"/>
      <c r="D35" s="16"/>
      <c r="E35" s="13"/>
      <c r="F35" s="13"/>
      <c r="G35" s="13"/>
      <c r="H35" s="15" t="str">
        <f>IF($B35="","",E35+F35+G35)</f>
        <v/>
      </c>
      <c r="I35" s="15" t="str">
        <f>IF($B35="","",ROUND(E35*D35/$F$2,0))</f>
        <v/>
      </c>
      <c r="J35" s="15" t="str">
        <f>IF($B35="","",I35+ROUND(F35*D35/$F$2,0)+ROUND(G35*D35/$F$2,0))</f>
        <v/>
      </c>
      <c r="K35" s="13"/>
      <c r="L35" s="15" t="str">
        <f>IF($B35="","",J35+K35)</f>
        <v/>
      </c>
      <c r="M35" s="17"/>
      <c r="N35" s="15" t="str">
        <f>IF($B35="","",IF(M35="Yes",ROUND(MIN(I35,15000)*12%,0),0))</f>
        <v/>
      </c>
      <c r="O35" s="15" t="str">
        <f>IF($B35="","",IF(AND($J$2="Yes",H35&lt;=21000),ROUNDUP(L35*0.75%,0),0))</f>
        <v/>
      </c>
      <c r="P35" s="13"/>
      <c r="Q35" s="13"/>
      <c r="R35" s="13"/>
      <c r="S35" s="15" t="str">
        <f>IF($B35="","",SUM(N35:R35))</f>
        <v/>
      </c>
      <c r="T35" s="15" t="str">
        <f>IF($B35="","",L35-S35)</f>
        <v/>
      </c>
      <c r="U35" s="11"/>
    </row>
    <row r="36" spans="1:21">
      <c r="A36" s="6" t="str">
        <f>IF(B36="","",ROW()-4)</f>
        <v/>
      </c>
      <c r="B36" s="4"/>
      <c r="C36" s="4"/>
      <c r="D36" s="16"/>
      <c r="E36" s="13"/>
      <c r="F36" s="13"/>
      <c r="G36" s="13"/>
      <c r="H36" s="15" t="str">
        <f>IF($B36="","",E36+F36+G36)</f>
        <v/>
      </c>
      <c r="I36" s="15" t="str">
        <f>IF($B36="","",ROUND(E36*D36/$F$2,0))</f>
        <v/>
      </c>
      <c r="J36" s="15" t="str">
        <f>IF($B36="","",I36+ROUND(F36*D36/$F$2,0)+ROUND(G36*D36/$F$2,0))</f>
        <v/>
      </c>
      <c r="K36" s="13"/>
      <c r="L36" s="15" t="str">
        <f>IF($B36="","",J36+K36)</f>
        <v/>
      </c>
      <c r="M36" s="17"/>
      <c r="N36" s="15" t="str">
        <f>IF($B36="","",IF(M36="Yes",ROUND(MIN(I36,15000)*12%,0),0))</f>
        <v/>
      </c>
      <c r="O36" s="15" t="str">
        <f>IF($B36="","",IF(AND($J$2="Yes",H36&lt;=21000),ROUNDUP(L36*0.75%,0),0))</f>
        <v/>
      </c>
      <c r="P36" s="13"/>
      <c r="Q36" s="13"/>
      <c r="R36" s="13"/>
      <c r="S36" s="15" t="str">
        <f>IF($B36="","",SUM(N36:R36))</f>
        <v/>
      </c>
      <c r="T36" s="15" t="str">
        <f>IF($B36="","",L36-S36)</f>
        <v/>
      </c>
      <c r="U36" s="11"/>
    </row>
    <row r="37" spans="1:21">
      <c r="A37" s="6" t="str">
        <f>IF(B37="","",ROW()-4)</f>
        <v/>
      </c>
      <c r="B37" s="4"/>
      <c r="C37" s="4"/>
      <c r="D37" s="16"/>
      <c r="E37" s="13"/>
      <c r="F37" s="13"/>
      <c r="G37" s="13"/>
      <c r="H37" s="15" t="str">
        <f>IF($B37="","",E37+F37+G37)</f>
        <v/>
      </c>
      <c r="I37" s="15" t="str">
        <f>IF($B37="","",ROUND(E37*D37/$F$2,0))</f>
        <v/>
      </c>
      <c r="J37" s="15" t="str">
        <f>IF($B37="","",I37+ROUND(F37*D37/$F$2,0)+ROUND(G37*D37/$F$2,0))</f>
        <v/>
      </c>
      <c r="K37" s="13"/>
      <c r="L37" s="15" t="str">
        <f>IF($B37="","",J37+K37)</f>
        <v/>
      </c>
      <c r="M37" s="17"/>
      <c r="N37" s="15" t="str">
        <f>IF($B37="","",IF(M37="Yes",ROUND(MIN(I37,15000)*12%,0),0))</f>
        <v/>
      </c>
      <c r="O37" s="15" t="str">
        <f>IF($B37="","",IF(AND($J$2="Yes",H37&lt;=21000),ROUNDUP(L37*0.75%,0),0))</f>
        <v/>
      </c>
      <c r="P37" s="13"/>
      <c r="Q37" s="13"/>
      <c r="R37" s="13"/>
      <c r="S37" s="15" t="str">
        <f>IF($B37="","",SUM(N37:R37))</f>
        <v/>
      </c>
      <c r="T37" s="15" t="str">
        <f>IF($B37="","",L37-S37)</f>
        <v/>
      </c>
      <c r="U37" s="11"/>
    </row>
    <row r="38" spans="1:21">
      <c r="A38" s="6" t="str">
        <f>IF(B38="","",ROW()-4)</f>
        <v/>
      </c>
      <c r="B38" s="4"/>
      <c r="C38" s="4"/>
      <c r="D38" s="16"/>
      <c r="E38" s="13"/>
      <c r="F38" s="13"/>
      <c r="G38" s="13"/>
      <c r="H38" s="15" t="str">
        <f>IF($B38="","",E38+F38+G38)</f>
        <v/>
      </c>
      <c r="I38" s="15" t="str">
        <f>IF($B38="","",ROUND(E38*D38/$F$2,0))</f>
        <v/>
      </c>
      <c r="J38" s="15" t="str">
        <f>IF($B38="","",I38+ROUND(F38*D38/$F$2,0)+ROUND(G38*D38/$F$2,0))</f>
        <v/>
      </c>
      <c r="K38" s="13"/>
      <c r="L38" s="15" t="str">
        <f>IF($B38="","",J38+K38)</f>
        <v/>
      </c>
      <c r="M38" s="17"/>
      <c r="N38" s="15" t="str">
        <f>IF($B38="","",IF(M38="Yes",ROUND(MIN(I38,15000)*12%,0),0))</f>
        <v/>
      </c>
      <c r="O38" s="15" t="str">
        <f>IF($B38="","",IF(AND($J$2="Yes",H38&lt;=21000),ROUNDUP(L38*0.75%,0),0))</f>
        <v/>
      </c>
      <c r="P38" s="13"/>
      <c r="Q38" s="13"/>
      <c r="R38" s="13"/>
      <c r="S38" s="15" t="str">
        <f>IF($B38="","",SUM(N38:R38))</f>
        <v/>
      </c>
      <c r="T38" s="15" t="str">
        <f>IF($B38="","",L38-S38)</f>
        <v/>
      </c>
      <c r="U38" s="11"/>
    </row>
    <row r="39" spans="1:21">
      <c r="A39" s="6" t="str">
        <f>IF(B39="","",ROW()-4)</f>
        <v/>
      </c>
      <c r="B39" s="4"/>
      <c r="C39" s="4"/>
      <c r="D39" s="16"/>
      <c r="E39" s="13"/>
      <c r="F39" s="13"/>
      <c r="G39" s="13"/>
      <c r="H39" s="15" t="str">
        <f>IF($B39="","",E39+F39+G39)</f>
        <v/>
      </c>
      <c r="I39" s="15" t="str">
        <f>IF($B39="","",ROUND(E39*D39/$F$2,0))</f>
        <v/>
      </c>
      <c r="J39" s="15" t="str">
        <f>IF($B39="","",I39+ROUND(F39*D39/$F$2,0)+ROUND(G39*D39/$F$2,0))</f>
        <v/>
      </c>
      <c r="K39" s="13"/>
      <c r="L39" s="15" t="str">
        <f>IF($B39="","",J39+K39)</f>
        <v/>
      </c>
      <c r="M39" s="17"/>
      <c r="N39" s="15" t="str">
        <f>IF($B39="","",IF(M39="Yes",ROUND(MIN(I39,15000)*12%,0),0))</f>
        <v/>
      </c>
      <c r="O39" s="15" t="str">
        <f>IF($B39="","",IF(AND($J$2="Yes",H39&lt;=21000),ROUNDUP(L39*0.75%,0),0))</f>
        <v/>
      </c>
      <c r="P39" s="13"/>
      <c r="Q39" s="13"/>
      <c r="R39" s="13"/>
      <c r="S39" s="15" t="str">
        <f>IF($B39="","",SUM(N39:R39))</f>
        <v/>
      </c>
      <c r="T39" s="15" t="str">
        <f>IF($B39="","",L39-S39)</f>
        <v/>
      </c>
      <c r="U39" s="11"/>
    </row>
    <row r="40" spans="1:21">
      <c r="A40" s="6" t="str">
        <f>IF(B40="","",ROW()-4)</f>
        <v/>
      </c>
      <c r="B40" s="4"/>
      <c r="C40" s="4"/>
      <c r="D40" s="16"/>
      <c r="E40" s="13"/>
      <c r="F40" s="13"/>
      <c r="G40" s="13"/>
      <c r="H40" s="15" t="str">
        <f>IF($B40="","",E40+F40+G40)</f>
        <v/>
      </c>
      <c r="I40" s="15" t="str">
        <f>IF($B40="","",ROUND(E40*D40/$F$2,0))</f>
        <v/>
      </c>
      <c r="J40" s="15" t="str">
        <f>IF($B40="","",I40+ROUND(F40*D40/$F$2,0)+ROUND(G40*D40/$F$2,0))</f>
        <v/>
      </c>
      <c r="K40" s="13"/>
      <c r="L40" s="15" t="str">
        <f>IF($B40="","",J40+K40)</f>
        <v/>
      </c>
      <c r="M40" s="17"/>
      <c r="N40" s="15" t="str">
        <f>IF($B40="","",IF(M40="Yes",ROUND(MIN(I40,15000)*12%,0),0))</f>
        <v/>
      </c>
      <c r="O40" s="15" t="str">
        <f>IF($B40="","",IF(AND($J$2="Yes",H40&lt;=21000),ROUNDUP(L40*0.75%,0),0))</f>
        <v/>
      </c>
      <c r="P40" s="13"/>
      <c r="Q40" s="13"/>
      <c r="R40" s="13"/>
      <c r="S40" s="15" t="str">
        <f>IF($B40="","",SUM(N40:R40))</f>
        <v/>
      </c>
      <c r="T40" s="15" t="str">
        <f>IF($B40="","",L40-S40)</f>
        <v/>
      </c>
      <c r="U40" s="11"/>
    </row>
    <row r="41" spans="1:21">
      <c r="A41" s="6" t="str">
        <f>IF(B41="","",ROW()-4)</f>
        <v/>
      </c>
      <c r="B41" s="4"/>
      <c r="C41" s="4"/>
      <c r="D41" s="16"/>
      <c r="E41" s="13"/>
      <c r="F41" s="13"/>
      <c r="G41" s="13"/>
      <c r="H41" s="15" t="str">
        <f>IF($B41="","",E41+F41+G41)</f>
        <v/>
      </c>
      <c r="I41" s="15" t="str">
        <f>IF($B41="","",ROUND(E41*D41/$F$2,0))</f>
        <v/>
      </c>
      <c r="J41" s="15" t="str">
        <f>IF($B41="","",I41+ROUND(F41*D41/$F$2,0)+ROUND(G41*D41/$F$2,0))</f>
        <v/>
      </c>
      <c r="K41" s="13"/>
      <c r="L41" s="15" t="str">
        <f>IF($B41="","",J41+K41)</f>
        <v/>
      </c>
      <c r="M41" s="17"/>
      <c r="N41" s="15" t="str">
        <f>IF($B41="","",IF(M41="Yes",ROUND(MIN(I41,15000)*12%,0),0))</f>
        <v/>
      </c>
      <c r="O41" s="15" t="str">
        <f>IF($B41="","",IF(AND($J$2="Yes",H41&lt;=21000),ROUNDUP(L41*0.75%,0),0))</f>
        <v/>
      </c>
      <c r="P41" s="13"/>
      <c r="Q41" s="13"/>
      <c r="R41" s="13"/>
      <c r="S41" s="15" t="str">
        <f>IF($B41="","",SUM(N41:R41))</f>
        <v/>
      </c>
      <c r="T41" s="15" t="str">
        <f>IF($B41="","",L41-S41)</f>
        <v/>
      </c>
      <c r="U41" s="11"/>
    </row>
    <row r="42" spans="1:21">
      <c r="A42" s="6" t="str">
        <f>IF(B42="","",ROW()-4)</f>
        <v/>
      </c>
      <c r="B42" s="4"/>
      <c r="C42" s="4"/>
      <c r="D42" s="16"/>
      <c r="E42" s="13"/>
      <c r="F42" s="13"/>
      <c r="G42" s="13"/>
      <c r="H42" s="15" t="str">
        <f>IF($B42="","",E42+F42+G42)</f>
        <v/>
      </c>
      <c r="I42" s="15" t="str">
        <f>IF($B42="","",ROUND(E42*D42/$F$2,0))</f>
        <v/>
      </c>
      <c r="J42" s="15" t="str">
        <f>IF($B42="","",I42+ROUND(F42*D42/$F$2,0)+ROUND(G42*D42/$F$2,0))</f>
        <v/>
      </c>
      <c r="K42" s="13"/>
      <c r="L42" s="15" t="str">
        <f>IF($B42="","",J42+K42)</f>
        <v/>
      </c>
      <c r="M42" s="17"/>
      <c r="N42" s="15" t="str">
        <f>IF($B42="","",IF(M42="Yes",ROUND(MIN(I42,15000)*12%,0),0))</f>
        <v/>
      </c>
      <c r="O42" s="15" t="str">
        <f>IF($B42="","",IF(AND($J$2="Yes",H42&lt;=21000),ROUNDUP(L42*0.75%,0),0))</f>
        <v/>
      </c>
      <c r="P42" s="13"/>
      <c r="Q42" s="13"/>
      <c r="R42" s="13"/>
      <c r="S42" s="15" t="str">
        <f>IF($B42="","",SUM(N42:R42))</f>
        <v/>
      </c>
      <c r="T42" s="15" t="str">
        <f>IF($B42="","",L42-S42)</f>
        <v/>
      </c>
      <c r="U42" s="11"/>
    </row>
    <row r="43" spans="1:21">
      <c r="A43" s="6" t="str">
        <f>IF(B43="","",ROW()-4)</f>
        <v/>
      </c>
      <c r="B43" s="4"/>
      <c r="C43" s="4"/>
      <c r="D43" s="16"/>
      <c r="E43" s="13"/>
      <c r="F43" s="13"/>
      <c r="G43" s="13"/>
      <c r="H43" s="15" t="str">
        <f>IF($B43="","",E43+F43+G43)</f>
        <v/>
      </c>
      <c r="I43" s="15" t="str">
        <f>IF($B43="","",ROUND(E43*D43/$F$2,0))</f>
        <v/>
      </c>
      <c r="J43" s="15" t="str">
        <f>IF($B43="","",I43+ROUND(F43*D43/$F$2,0)+ROUND(G43*D43/$F$2,0))</f>
        <v/>
      </c>
      <c r="K43" s="13"/>
      <c r="L43" s="15" t="str">
        <f>IF($B43="","",J43+K43)</f>
        <v/>
      </c>
      <c r="M43" s="17"/>
      <c r="N43" s="15" t="str">
        <f>IF($B43="","",IF(M43="Yes",ROUND(MIN(I43,15000)*12%,0),0))</f>
        <v/>
      </c>
      <c r="O43" s="15" t="str">
        <f>IF($B43="","",IF(AND($J$2="Yes",H43&lt;=21000),ROUNDUP(L43*0.75%,0),0))</f>
        <v/>
      </c>
      <c r="P43" s="13"/>
      <c r="Q43" s="13"/>
      <c r="R43" s="13"/>
      <c r="S43" s="15" t="str">
        <f>IF($B43="","",SUM(N43:R43))</f>
        <v/>
      </c>
      <c r="T43" s="15" t="str">
        <f>IF($B43="","",L43-S43)</f>
        <v/>
      </c>
      <c r="U43" s="11"/>
    </row>
    <row r="44" spans="1:21">
      <c r="A44" s="6" t="str">
        <f>IF(B44="","",ROW()-4)</f>
        <v/>
      </c>
      <c r="B44" s="4"/>
      <c r="C44" s="4"/>
      <c r="D44" s="16"/>
      <c r="E44" s="13"/>
      <c r="F44" s="13"/>
      <c r="G44" s="13"/>
      <c r="H44" s="15" t="str">
        <f>IF($B44="","",E44+F44+G44)</f>
        <v/>
      </c>
      <c r="I44" s="15" t="str">
        <f>IF($B44="","",ROUND(E44*D44/$F$2,0))</f>
        <v/>
      </c>
      <c r="J44" s="15" t="str">
        <f>IF($B44="","",I44+ROUND(F44*D44/$F$2,0)+ROUND(G44*D44/$F$2,0))</f>
        <v/>
      </c>
      <c r="K44" s="13"/>
      <c r="L44" s="15" t="str">
        <f>IF($B44="","",J44+K44)</f>
        <v/>
      </c>
      <c r="M44" s="17"/>
      <c r="N44" s="15" t="str">
        <f>IF($B44="","",IF(M44="Yes",ROUND(MIN(I44,15000)*12%,0),0))</f>
        <v/>
      </c>
      <c r="O44" s="15" t="str">
        <f>IF($B44="","",IF(AND($J$2="Yes",H44&lt;=21000),ROUNDUP(L44*0.75%,0),0))</f>
        <v/>
      </c>
      <c r="P44" s="13"/>
      <c r="Q44" s="13"/>
      <c r="R44" s="13"/>
      <c r="S44" s="15" t="str">
        <f>IF($B44="","",SUM(N44:R44))</f>
        <v/>
      </c>
      <c r="T44" s="15" t="str">
        <f>IF($B44="","",L44-S44)</f>
        <v/>
      </c>
      <c r="U44" s="11"/>
    </row>
    <row r="45" spans="1:21">
      <c r="A45" s="6" t="str">
        <f>IF(B45="","",ROW()-4)</f>
        <v/>
      </c>
      <c r="B45" s="4"/>
      <c r="C45" s="4"/>
      <c r="D45" s="16"/>
      <c r="E45" s="13"/>
      <c r="F45" s="13"/>
      <c r="G45" s="13"/>
      <c r="H45" s="15" t="str">
        <f>IF($B45="","",E45+F45+G45)</f>
        <v/>
      </c>
      <c r="I45" s="15" t="str">
        <f>IF($B45="","",ROUND(E45*D45/$F$2,0))</f>
        <v/>
      </c>
      <c r="J45" s="15" t="str">
        <f>IF($B45="","",I45+ROUND(F45*D45/$F$2,0)+ROUND(G45*D45/$F$2,0))</f>
        <v/>
      </c>
      <c r="K45" s="13"/>
      <c r="L45" s="15" t="str">
        <f>IF($B45="","",J45+K45)</f>
        <v/>
      </c>
      <c r="M45" s="17"/>
      <c r="N45" s="15" t="str">
        <f>IF($B45="","",IF(M45="Yes",ROUND(MIN(I45,15000)*12%,0),0))</f>
        <v/>
      </c>
      <c r="O45" s="15" t="str">
        <f>IF($B45="","",IF(AND($J$2="Yes",H45&lt;=21000),ROUNDUP(L45*0.75%,0),0))</f>
        <v/>
      </c>
      <c r="P45" s="13"/>
      <c r="Q45" s="13"/>
      <c r="R45" s="13"/>
      <c r="S45" s="15" t="str">
        <f>IF($B45="","",SUM(N45:R45))</f>
        <v/>
      </c>
      <c r="T45" s="15" t="str">
        <f>IF($B45="","",L45-S45)</f>
        <v/>
      </c>
      <c r="U45" s="11"/>
    </row>
    <row r="46" spans="1:21">
      <c r="A46" s="6" t="str">
        <f>IF(B46="","",ROW()-4)</f>
        <v/>
      </c>
      <c r="B46" s="4"/>
      <c r="C46" s="4"/>
      <c r="D46" s="16"/>
      <c r="E46" s="13"/>
      <c r="F46" s="13"/>
      <c r="G46" s="13"/>
      <c r="H46" s="15" t="str">
        <f>IF($B46="","",E46+F46+G46)</f>
        <v/>
      </c>
      <c r="I46" s="15" t="str">
        <f>IF($B46="","",ROUND(E46*D46/$F$2,0))</f>
        <v/>
      </c>
      <c r="J46" s="15" t="str">
        <f>IF($B46="","",I46+ROUND(F46*D46/$F$2,0)+ROUND(G46*D46/$F$2,0))</f>
        <v/>
      </c>
      <c r="K46" s="13"/>
      <c r="L46" s="15" t="str">
        <f>IF($B46="","",J46+K46)</f>
        <v/>
      </c>
      <c r="M46" s="17"/>
      <c r="N46" s="15" t="str">
        <f>IF($B46="","",IF(M46="Yes",ROUND(MIN(I46,15000)*12%,0),0))</f>
        <v/>
      </c>
      <c r="O46" s="15" t="str">
        <f>IF($B46="","",IF(AND($J$2="Yes",H46&lt;=21000),ROUNDUP(L46*0.75%,0),0))</f>
        <v/>
      </c>
      <c r="P46" s="13"/>
      <c r="Q46" s="13"/>
      <c r="R46" s="13"/>
      <c r="S46" s="15" t="str">
        <f>IF($B46="","",SUM(N46:R46))</f>
        <v/>
      </c>
      <c r="T46" s="15" t="str">
        <f>IF($B46="","",L46-S46)</f>
        <v/>
      </c>
      <c r="U46" s="11"/>
    </row>
    <row r="47" spans="1:21">
      <c r="A47" s="6" t="str">
        <f>IF(B47="","",ROW()-4)</f>
        <v/>
      </c>
      <c r="B47" s="4"/>
      <c r="C47" s="4"/>
      <c r="D47" s="16"/>
      <c r="E47" s="13"/>
      <c r="F47" s="13"/>
      <c r="G47" s="13"/>
      <c r="H47" s="15" t="str">
        <f>IF($B47="","",E47+F47+G47)</f>
        <v/>
      </c>
      <c r="I47" s="15" t="str">
        <f>IF($B47="","",ROUND(E47*D47/$F$2,0))</f>
        <v/>
      </c>
      <c r="J47" s="15" t="str">
        <f>IF($B47="","",I47+ROUND(F47*D47/$F$2,0)+ROUND(G47*D47/$F$2,0))</f>
        <v/>
      </c>
      <c r="K47" s="13"/>
      <c r="L47" s="15" t="str">
        <f>IF($B47="","",J47+K47)</f>
        <v/>
      </c>
      <c r="M47" s="17"/>
      <c r="N47" s="15" t="str">
        <f>IF($B47="","",IF(M47="Yes",ROUND(MIN(I47,15000)*12%,0),0))</f>
        <v/>
      </c>
      <c r="O47" s="15" t="str">
        <f>IF($B47="","",IF(AND($J$2="Yes",H47&lt;=21000),ROUNDUP(L47*0.75%,0),0))</f>
        <v/>
      </c>
      <c r="P47" s="13"/>
      <c r="Q47" s="13"/>
      <c r="R47" s="13"/>
      <c r="S47" s="15" t="str">
        <f>IF($B47="","",SUM(N47:R47))</f>
        <v/>
      </c>
      <c r="T47" s="15" t="str">
        <f>IF($B47="","",L47-S47)</f>
        <v/>
      </c>
      <c r="U47" s="11"/>
    </row>
    <row r="48" spans="1:21">
      <c r="A48" s="6" t="str">
        <f>IF(B48="","",ROW()-4)</f>
        <v/>
      </c>
      <c r="B48" s="4"/>
      <c r="C48" s="4"/>
      <c r="D48" s="16"/>
      <c r="E48" s="13"/>
      <c r="F48" s="13"/>
      <c r="G48" s="13"/>
      <c r="H48" s="15" t="str">
        <f>IF($B48="","",E48+F48+G48)</f>
        <v/>
      </c>
      <c r="I48" s="15" t="str">
        <f>IF($B48="","",ROUND(E48*D48/$F$2,0))</f>
        <v/>
      </c>
      <c r="J48" s="15" t="str">
        <f>IF($B48="","",I48+ROUND(F48*D48/$F$2,0)+ROUND(G48*D48/$F$2,0))</f>
        <v/>
      </c>
      <c r="K48" s="13"/>
      <c r="L48" s="15" t="str">
        <f>IF($B48="","",J48+K48)</f>
        <v/>
      </c>
      <c r="M48" s="17"/>
      <c r="N48" s="15" t="str">
        <f>IF($B48="","",IF(M48="Yes",ROUND(MIN(I48,15000)*12%,0),0))</f>
        <v/>
      </c>
      <c r="O48" s="15" t="str">
        <f>IF($B48="","",IF(AND($J$2="Yes",H48&lt;=21000),ROUNDUP(L48*0.75%,0),0))</f>
        <v/>
      </c>
      <c r="P48" s="13"/>
      <c r="Q48" s="13"/>
      <c r="R48" s="13"/>
      <c r="S48" s="15" t="str">
        <f>IF($B48="","",SUM(N48:R48))</f>
        <v/>
      </c>
      <c r="T48" s="15" t="str">
        <f>IF($B48="","",L48-S48)</f>
        <v/>
      </c>
      <c r="U48" s="11"/>
    </row>
    <row r="49" spans="1:21">
      <c r="A49" s="6" t="str">
        <f>IF(B49="","",ROW()-4)</f>
        <v/>
      </c>
      <c r="B49" s="4"/>
      <c r="C49" s="4"/>
      <c r="D49" s="16"/>
      <c r="E49" s="13"/>
      <c r="F49" s="13"/>
      <c r="G49" s="13"/>
      <c r="H49" s="15" t="str">
        <f>IF($B49="","",E49+F49+G49)</f>
        <v/>
      </c>
      <c r="I49" s="15" t="str">
        <f>IF($B49="","",ROUND(E49*D49/$F$2,0))</f>
        <v/>
      </c>
      <c r="J49" s="15" t="str">
        <f>IF($B49="","",I49+ROUND(F49*D49/$F$2,0)+ROUND(G49*D49/$F$2,0))</f>
        <v/>
      </c>
      <c r="K49" s="13"/>
      <c r="L49" s="15" t="str">
        <f>IF($B49="","",J49+K49)</f>
        <v/>
      </c>
      <c r="M49" s="17"/>
      <c r="N49" s="15" t="str">
        <f>IF($B49="","",IF(M49="Yes",ROUND(MIN(I49,15000)*12%,0),0))</f>
        <v/>
      </c>
      <c r="O49" s="15" t="str">
        <f>IF($B49="","",IF(AND($J$2="Yes",H49&lt;=21000),ROUNDUP(L49*0.75%,0),0))</f>
        <v/>
      </c>
      <c r="P49" s="13"/>
      <c r="Q49" s="13"/>
      <c r="R49" s="13"/>
      <c r="S49" s="15" t="str">
        <f>IF($B49="","",SUM(N49:R49))</f>
        <v/>
      </c>
      <c r="T49" s="15" t="str">
        <f>IF($B49="","",L49-S49)</f>
        <v/>
      </c>
      <c r="U49" s="11"/>
    </row>
    <row r="50" spans="1:21">
      <c r="A50" s="6" t="str">
        <f>IF(B50="","",ROW()-4)</f>
        <v/>
      </c>
      <c r="B50" s="4"/>
      <c r="C50" s="4"/>
      <c r="D50" s="16"/>
      <c r="E50" s="13"/>
      <c r="F50" s="13"/>
      <c r="G50" s="13"/>
      <c r="H50" s="15" t="str">
        <f>IF($B50="","",E50+F50+G50)</f>
        <v/>
      </c>
      <c r="I50" s="15" t="str">
        <f>IF($B50="","",ROUND(E50*D50/$F$2,0))</f>
        <v/>
      </c>
      <c r="J50" s="15" t="str">
        <f>IF($B50="","",I50+ROUND(F50*D50/$F$2,0)+ROUND(G50*D50/$F$2,0))</f>
        <v/>
      </c>
      <c r="K50" s="13"/>
      <c r="L50" s="15" t="str">
        <f>IF($B50="","",J50+K50)</f>
        <v/>
      </c>
      <c r="M50" s="17"/>
      <c r="N50" s="15" t="str">
        <f>IF($B50="","",IF(M50="Yes",ROUND(MIN(I50,15000)*12%,0),0))</f>
        <v/>
      </c>
      <c r="O50" s="15" t="str">
        <f>IF($B50="","",IF(AND($J$2="Yes",H50&lt;=21000),ROUNDUP(L50*0.75%,0),0))</f>
        <v/>
      </c>
      <c r="P50" s="13"/>
      <c r="Q50" s="13"/>
      <c r="R50" s="13"/>
      <c r="S50" s="15" t="str">
        <f>IF($B50="","",SUM(N50:R50))</f>
        <v/>
      </c>
      <c r="T50" s="15" t="str">
        <f>IF($B50="","",L50-S50)</f>
        <v/>
      </c>
      <c r="U50" s="11"/>
    </row>
    <row r="51" spans="1:21">
      <c r="A51" s="6" t="str">
        <f>IF(B51="","",ROW()-4)</f>
        <v/>
      </c>
      <c r="B51" s="4"/>
      <c r="C51" s="4"/>
      <c r="D51" s="16"/>
      <c r="E51" s="13"/>
      <c r="F51" s="13"/>
      <c r="G51" s="13"/>
      <c r="H51" s="15" t="str">
        <f>IF($B51="","",E51+F51+G51)</f>
        <v/>
      </c>
      <c r="I51" s="15" t="str">
        <f>IF($B51="","",ROUND(E51*D51/$F$2,0))</f>
        <v/>
      </c>
      <c r="J51" s="15" t="str">
        <f>IF($B51="","",I51+ROUND(F51*D51/$F$2,0)+ROUND(G51*D51/$F$2,0))</f>
        <v/>
      </c>
      <c r="K51" s="13"/>
      <c r="L51" s="15" t="str">
        <f>IF($B51="","",J51+K51)</f>
        <v/>
      </c>
      <c r="M51" s="17"/>
      <c r="N51" s="15" t="str">
        <f>IF($B51="","",IF(M51="Yes",ROUND(MIN(I51,15000)*12%,0),0))</f>
        <v/>
      </c>
      <c r="O51" s="15" t="str">
        <f>IF($B51="","",IF(AND($J$2="Yes",H51&lt;=21000),ROUNDUP(L51*0.75%,0),0))</f>
        <v/>
      </c>
      <c r="P51" s="13"/>
      <c r="Q51" s="13"/>
      <c r="R51" s="13"/>
      <c r="S51" s="15" t="str">
        <f>IF($B51="","",SUM(N51:R51))</f>
        <v/>
      </c>
      <c r="T51" s="15" t="str">
        <f>IF($B51="","",L51-S51)</f>
        <v/>
      </c>
      <c r="U51" s="11"/>
    </row>
    <row r="52" spans="1:21">
      <c r="A52" s="6" t="str">
        <f>IF(B52="","",ROW()-4)</f>
        <v/>
      </c>
      <c r="B52" s="4"/>
      <c r="C52" s="4"/>
      <c r="D52" s="16"/>
      <c r="E52" s="13"/>
      <c r="F52" s="13"/>
      <c r="G52" s="13"/>
      <c r="H52" s="15" t="str">
        <f>IF($B52="","",E52+F52+G52)</f>
        <v/>
      </c>
      <c r="I52" s="15" t="str">
        <f>IF($B52="","",ROUND(E52*D52/$F$2,0))</f>
        <v/>
      </c>
      <c r="J52" s="15" t="str">
        <f>IF($B52="","",I52+ROUND(F52*D52/$F$2,0)+ROUND(G52*D52/$F$2,0))</f>
        <v/>
      </c>
      <c r="K52" s="13"/>
      <c r="L52" s="15" t="str">
        <f>IF($B52="","",J52+K52)</f>
        <v/>
      </c>
      <c r="M52" s="17"/>
      <c r="N52" s="15" t="str">
        <f>IF($B52="","",IF(M52="Yes",ROUND(MIN(I52,15000)*12%,0),0))</f>
        <v/>
      </c>
      <c r="O52" s="15" t="str">
        <f>IF($B52="","",IF(AND($J$2="Yes",H52&lt;=21000),ROUNDUP(L52*0.75%,0),0))</f>
        <v/>
      </c>
      <c r="P52" s="13"/>
      <c r="Q52" s="13"/>
      <c r="R52" s="13"/>
      <c r="S52" s="15" t="str">
        <f>IF($B52="","",SUM(N52:R52))</f>
        <v/>
      </c>
      <c r="T52" s="15" t="str">
        <f>IF($B52="","",L52-S52)</f>
        <v/>
      </c>
      <c r="U52" s="11"/>
    </row>
    <row r="53" spans="1:21">
      <c r="A53" s="6" t="str">
        <f>IF(B53="","",ROW()-4)</f>
        <v/>
      </c>
      <c r="B53" s="4"/>
      <c r="C53" s="4"/>
      <c r="D53" s="16"/>
      <c r="E53" s="13"/>
      <c r="F53" s="13"/>
      <c r="G53" s="13"/>
      <c r="H53" s="15" t="str">
        <f>IF($B53="","",E53+F53+G53)</f>
        <v/>
      </c>
      <c r="I53" s="15" t="str">
        <f>IF($B53="","",ROUND(E53*D53/$F$2,0))</f>
        <v/>
      </c>
      <c r="J53" s="15" t="str">
        <f>IF($B53="","",I53+ROUND(F53*D53/$F$2,0)+ROUND(G53*D53/$F$2,0))</f>
        <v/>
      </c>
      <c r="K53" s="13"/>
      <c r="L53" s="15" t="str">
        <f>IF($B53="","",J53+K53)</f>
        <v/>
      </c>
      <c r="M53" s="17"/>
      <c r="N53" s="15" t="str">
        <f>IF($B53="","",IF(M53="Yes",ROUND(MIN(I53,15000)*12%,0),0))</f>
        <v/>
      </c>
      <c r="O53" s="15" t="str">
        <f>IF($B53="","",IF(AND($J$2="Yes",H53&lt;=21000),ROUNDUP(L53*0.75%,0),0))</f>
        <v/>
      </c>
      <c r="P53" s="13"/>
      <c r="Q53" s="13"/>
      <c r="R53" s="13"/>
      <c r="S53" s="15" t="str">
        <f>IF($B53="","",SUM(N53:R53))</f>
        <v/>
      </c>
      <c r="T53" s="15" t="str">
        <f>IF($B53="","",L53-S53)</f>
        <v/>
      </c>
      <c r="U53" s="11"/>
    </row>
    <row r="54" spans="1:21">
      <c r="A54" s="6" t="str">
        <f>IF(B54="","",ROW()-4)</f>
        <v/>
      </c>
      <c r="B54" s="4"/>
      <c r="C54" s="4"/>
      <c r="D54" s="16"/>
      <c r="E54" s="13"/>
      <c r="F54" s="13"/>
      <c r="G54" s="13"/>
      <c r="H54" s="15" t="str">
        <f>IF($B54="","",E54+F54+G54)</f>
        <v/>
      </c>
      <c r="I54" s="15" t="str">
        <f>IF($B54="","",ROUND(E54*D54/$F$2,0))</f>
        <v/>
      </c>
      <c r="J54" s="15" t="str">
        <f>IF($B54="","",I54+ROUND(F54*D54/$F$2,0)+ROUND(G54*D54/$F$2,0))</f>
        <v/>
      </c>
      <c r="K54" s="13"/>
      <c r="L54" s="15" t="str">
        <f>IF($B54="","",J54+K54)</f>
        <v/>
      </c>
      <c r="M54" s="17"/>
      <c r="N54" s="15" t="str">
        <f>IF($B54="","",IF(M54="Yes",ROUND(MIN(I54,15000)*12%,0),0))</f>
        <v/>
      </c>
      <c r="O54" s="15" t="str">
        <f>IF($B54="","",IF(AND($J$2="Yes",H54&lt;=21000),ROUNDUP(L54*0.75%,0),0))</f>
        <v/>
      </c>
      <c r="P54" s="13"/>
      <c r="Q54" s="13"/>
      <c r="R54" s="13"/>
      <c r="S54" s="15" t="str">
        <f>IF($B54="","",SUM(N54:R54))</f>
        <v/>
      </c>
      <c r="T54" s="15" t="str">
        <f>IF($B54="","",L54-S54)</f>
        <v/>
      </c>
      <c r="U54" s="11"/>
    </row>
    <row r="55" spans="1:21">
      <c r="A55" s="7"/>
      <c r="B55" s="9" t="s">
        <v>40</v>
      </c>
      <c r="C55" s="9"/>
      <c r="D55" s="9"/>
      <c r="E55" s="14">
        <f>SUM(E5:E54)</f>
        <v>78000</v>
      </c>
      <c r="F55" s="14">
        <f>SUM(F5:F54)</f>
        <v>31200</v>
      </c>
      <c r="G55" s="14">
        <f>SUM(G5:G54)</f>
        <v>18800</v>
      </c>
      <c r="H55" s="14">
        <f>SUM(H5:H54)</f>
        <v>128000</v>
      </c>
      <c r="I55" s="14">
        <f>SUM(I5:I54)</f>
        <v>76064</v>
      </c>
      <c r="J55" s="14">
        <f>SUM(J5:J54)</f>
        <v>124838</v>
      </c>
      <c r="K55" s="14">
        <f>SUM(K5:K54)</f>
        <v>2000</v>
      </c>
      <c r="L55" s="14">
        <f>SUM(L5:L54)</f>
        <v>126838</v>
      </c>
      <c r="M55" s="14"/>
      <c r="N55" s="14">
        <f>SUM(N5:N54)</f>
        <v>7088</v>
      </c>
      <c r="O55" s="14">
        <f>SUM(O5:O54)</f>
        <v>459</v>
      </c>
      <c r="P55" s="14">
        <f>SUM(P5:P54)</f>
        <v>600</v>
      </c>
      <c r="Q55" s="14">
        <f>SUM(Q5:Q54)</f>
        <v>0</v>
      </c>
      <c r="R55" s="14">
        <f>SUM(R5:R54)</f>
        <v>1500</v>
      </c>
      <c r="S55" s="14">
        <f>SUM(S5:S54)</f>
        <v>9647</v>
      </c>
      <c r="T55" s="14">
        <f>SUM(T5:T54)</f>
        <v>117191</v>
      </c>
      <c r="U55" s="12"/>
    </row>
    <row r="57" spans="1:21">
      <c r="A57" s="18" t="s">
        <v>41</v>
      </c>
    </row>
    <row r="58" spans="1:21">
      <c r="A58" s="18" t="s">
        <v>42</v>
      </c>
    </row>
    <row r="59" spans="1:21">
      <c r="A59" s="18" t="s">
        <v>43</v>
      </c>
    </row>
    <row r="60" spans="1:21">
      <c r="A60" s="18" t="s">
        <v>44</v>
      </c>
    </row>
  </sheetData>
  <mergeCells>
    <mergeCell ref="A1:U1"/>
    <mergeCell ref="B2:C2"/>
    <mergeCell ref="D2:E2"/>
    <mergeCell ref="G2:I2"/>
    <mergeCell ref="A57:U57"/>
    <mergeCell ref="A58:U58"/>
    <mergeCell ref="A59:U59"/>
    <mergeCell ref="A60:U60"/>
  </mergeCells>
  <dataValidations count="2">
    <dataValidation type="list" errorStyle="stop" operator="between" allowBlank="0" showDropDown="0" showInputMessage="0" showErrorMessage="0" sqref="J2">
      <formula1>"Yes,No"</formula1>
    </dataValidation>
    <dataValidation type="list" errorStyle="stop" operator="between" allowBlank="1" showDropDown="0" showInputMessage="0" showErrorMessage="0" sqref="M5:M54">
      <formula1>"Yes,No"</formula1>
    </dataValidation>
  </dataValidation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Salary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BizlumoAI</dc:creator>
  <cp:lastModifiedBy>Unknown Creator</cp:lastModifiedBy>
  <dcterms:created xsi:type="dcterms:W3CDTF">2026-11-04T05:18:50+00:00</dcterms:created>
  <dcterms:modified xsi:type="dcterms:W3CDTF">2026-11-04T05:18:50+00:00</dcterms:modified>
  <dc:title>Salary sheet format</dc:title>
  <dc:description>Free template from https://bizlumoai.com</dc:description>
  <dc:subject/>
  <cp:keywords/>
  <cp:category/>
</cp:coreProperties>
</file>